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riti\Downloads\"/>
    </mc:Choice>
  </mc:AlternateContent>
  <xr:revisionPtr revIDLastSave="0" documentId="13_ncr:1_{8E6F0066-5CA8-4EF5-86F0-B7B0ACF6678C}" xr6:coauthVersionLast="47" xr6:coauthVersionMax="47" xr10:uidLastSave="{00000000-0000-0000-0000-000000000000}"/>
  <bookViews>
    <workbookView xWindow="-108" yWindow="-108" windowWidth="23256" windowHeight="12456" activeTab="1" xr2:uid="{00000000-000D-0000-FFFF-FFFF00000000}"/>
  </bookViews>
  <sheets>
    <sheet name="How to use" sheetId="1" r:id="rId1"/>
    <sheet name="Checklist" sheetId="3" r:id="rId2"/>
    <sheet name="Summary" sheetId="2" r:id="rId3"/>
  </sheets>
  <definedNames>
    <definedName name="_xlnm._FilterDatabase" localSheetId="1" hidden="1">Checklist!$A$5:$K$66</definedName>
    <definedName name="_xlnm.Print_Titles" localSheetId="1">Checklist!$5:$5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6" i="3" l="1"/>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H33" i="2"/>
  <c r="G33" i="2"/>
  <c r="F33" i="2"/>
  <c r="E33" i="2"/>
  <c r="D33" i="2"/>
  <c r="C33" i="2"/>
  <c r="G32" i="2"/>
  <c r="F32" i="2"/>
  <c r="E32" i="2"/>
  <c r="D32" i="2"/>
  <c r="C32" i="2"/>
  <c r="H32" i="2" s="1"/>
  <c r="G31" i="2"/>
  <c r="F31" i="2"/>
  <c r="E31" i="2"/>
  <c r="D31" i="2"/>
  <c r="C31" i="2"/>
  <c r="H31" i="2" s="1"/>
  <c r="H30" i="2"/>
  <c r="G30" i="2"/>
  <c r="F30" i="2"/>
  <c r="E30" i="2"/>
  <c r="D30" i="2"/>
  <c r="C30" i="2"/>
  <c r="H29" i="2"/>
  <c r="G29" i="2"/>
  <c r="F29" i="2"/>
  <c r="E29" i="2"/>
  <c r="D29" i="2"/>
  <c r="C29" i="2"/>
  <c r="H28" i="2"/>
  <c r="G28" i="2"/>
  <c r="F28" i="2"/>
  <c r="E28" i="2"/>
  <c r="D28" i="2"/>
  <c r="C28" i="2"/>
  <c r="G27" i="2"/>
  <c r="F27" i="2"/>
  <c r="E27" i="2"/>
  <c r="D27" i="2"/>
  <c r="C27" i="2"/>
  <c r="H27" i="2" s="1"/>
  <c r="H26" i="2"/>
  <c r="G26" i="2"/>
  <c r="F26" i="2"/>
  <c r="E26" i="2"/>
  <c r="D26" i="2"/>
  <c r="C26" i="2"/>
  <c r="H25" i="2"/>
  <c r="G25" i="2"/>
  <c r="F25" i="2"/>
  <c r="E25" i="2"/>
  <c r="D25" i="2"/>
  <c r="C25" i="2"/>
  <c r="H24" i="2"/>
  <c r="G24" i="2"/>
  <c r="F24" i="2"/>
  <c r="E24" i="2"/>
  <c r="D24" i="2"/>
  <c r="C24" i="2"/>
  <c r="G23" i="2"/>
  <c r="F23" i="2"/>
  <c r="E23" i="2"/>
  <c r="D23" i="2"/>
  <c r="C23" i="2"/>
  <c r="H23" i="2" s="1"/>
  <c r="C19" i="2"/>
  <c r="C17" i="2"/>
  <c r="C16" i="2"/>
  <c r="C15" i="2"/>
  <c r="C14" i="2"/>
  <c r="C13" i="2"/>
  <c r="C12" i="2"/>
  <c r="C11" i="2"/>
  <c r="C10" i="2"/>
  <c r="C9" i="2"/>
  <c r="C8" i="2"/>
  <c r="C18" i="2" s="1"/>
</calcChain>
</file>

<file path=xl/sharedStrings.xml><?xml version="1.0" encoding="utf-8"?>
<sst xmlns="http://schemas.openxmlformats.org/spreadsheetml/2006/main" count="384" uniqueCount="189">
  <si>
    <t>HR COMPLIANCE AUDIT SUMMARY</t>
  </si>
  <si>
    <t>Enter your headcount, then work through the Checklist sheet</t>
  </si>
  <si>
    <t>Book Your Demo  →</t>
  </si>
  <si>
    <t>Self-audit tool. Confirm legal points with your CA or labour law professional.</t>
  </si>
  <si>
    <t>Number of employees (enter this first)</t>
  </si>
  <si>
    <t>Checks in scope for your size</t>
  </si>
  <si>
    <t>Not applicable at your headcount</t>
  </si>
  <si>
    <t>Marked N.A. by you</t>
  </si>
  <si>
    <t>Pass</t>
  </si>
  <si>
    <t>Flag (partly in place)</t>
  </si>
  <si>
    <t>Fail</t>
  </si>
  <si>
    <t>Pending (not yet checked)</t>
  </si>
  <si>
    <t>Critical checks failed</t>
  </si>
  <si>
    <t>Critical checks flagged</t>
  </si>
  <si>
    <t>Critical checks pending</t>
  </si>
  <si>
    <t>Compliance score (Pass = 1, Flag = 0.5, Fail = 0)</t>
  </si>
  <si>
    <t>Result</t>
  </si>
  <si>
    <t>Area-wise view</t>
  </si>
  <si>
    <t>Area</t>
  </si>
  <si>
    <t>In scope</t>
  </si>
  <si>
    <t>Flag</t>
  </si>
  <si>
    <t>Pending</t>
  </si>
  <si>
    <t>Score</t>
  </si>
  <si>
    <t>1. Registrations</t>
  </si>
  <si>
    <t>2. Employee records</t>
  </si>
  <si>
    <t>3. Wages and payroll</t>
  </si>
  <si>
    <t>4. PF, ESI and Professional Tax</t>
  </si>
  <si>
    <t>5. Income tax (TDS)</t>
  </si>
  <si>
    <t>6. Leave and working conditions</t>
  </si>
  <si>
    <t>7. POSH</t>
  </si>
  <si>
    <t>8. Exit and settlement</t>
  </si>
  <si>
    <t>9. Policies and governance</t>
  </si>
  <si>
    <t>10. Employee data (DPDP)</t>
  </si>
  <si>
    <t>11. Inspection readiness</t>
  </si>
  <si>
    <t>Tracking compliance in Excel every month?</t>
  </si>
  <si>
    <t>Runtime HRMS brings payroll with PF, ESI, Professional Tax and TDS, attendance, leave, HR letters and employee separation into one system, so the proof an audit asks for is ready when you need it.</t>
  </si>
  <si>
    <t>Book Your Demo</t>
  </si>
  <si>
    <t>Start a Free Trial</t>
  </si>
  <si>
    <t>HR COMPLIANCE AUDIT CHECKLIST</t>
  </si>
  <si>
    <t>Free self-audit for Indian employers  |  Rules reflected as of October 2026</t>
  </si>
  <si>
    <t>How to use this audit checklist</t>
  </si>
  <si>
    <t>1. Open the Summary sheet and enter your total number of employees in the yellow cell. Checks that do not apply at your size turn grey on the Checklist sheet.</t>
  </si>
  <si>
    <t>2. On the Checklist sheet, go row by row. Open the evidence listed in the Evidence column. If you can show it, mark Pass. If you cannot, do not mark Pass.</t>
  </si>
  <si>
    <t>3. Use Flag when the requirement is partly met, for example a register exists but is two months behind. Use Fail when it is missing. Use N.A. only when the item truly does not apply to your business, for example no contractors.</t>
  </si>
  <si>
    <t>4. Write an owner, an action and a target date for every Flag and Fail. Fix Critical items first.</t>
  </si>
  <si>
    <t>5. The Summary sheet shows your score, the Critical gaps and an area-wise view. The result line changes from In progress to RED, AMBER or GREEN only after every in-scope check has a status.</t>
  </si>
  <si>
    <t>6. Run the full audit once a year and a quick re-check of Critical items every quarter.</t>
  </si>
  <si>
    <t>How the score works</t>
  </si>
  <si>
    <t>Pass counts as 1 point, Flag as half a point and Fail as zero. The score is points divided by the checks in scope. It is a management indicator, not a legal opinion.</t>
  </si>
  <si>
    <t>What the headcount column means</t>
  </si>
  <si>
    <t>The Applies from column holds the employee count at which an obligation usually begins. It is a guide only. State rules, the type of establishment and the wage limits can change the answer, so confirm borderline items with your advisor. If a check clearly applies to you below its threshold, mark it as usual.</t>
  </si>
  <si>
    <t>Please note</t>
  </si>
  <si>
    <t>This checklist is for general use and does not replace professional advice. Laws and state rules change, and some state rules under the Labour Codes are still being finalised. Review the thresholds, due dates and forms with your CA, labour law professional or compliance consultant before you rely on them.</t>
  </si>
  <si>
    <t>Last reviewed: October 2026</t>
  </si>
  <si>
    <t>Mark each check Pass, Flag (partly in place), Fail, Pending or N.A.  |  Critical = fix first, Review = fix next  |  Grey rows do not apply at your headcount</t>
  </si>
  <si>
    <t>#</t>
  </si>
  <si>
    <t>Check</t>
  </si>
  <si>
    <t>Applies from (employees)</t>
  </si>
  <si>
    <t>Priority</t>
  </si>
  <si>
    <t>In scope?</t>
  </si>
  <si>
    <t>Status</t>
  </si>
  <si>
    <t>Evidence to keep ready</t>
  </si>
  <si>
    <t>Owner</t>
  </si>
  <si>
    <t>Action / notes</t>
  </si>
  <si>
    <t>Target date</t>
  </si>
  <si>
    <t>Shops and Establishments registration is valid and renewed on time.</t>
  </si>
  <si>
    <t>Critical</t>
  </si>
  <si>
    <t>Registration certificate, latest renewal receipt</t>
  </si>
  <si>
    <t>EPF establishment registration is active and the code number is used in payroll records.</t>
  </si>
  <si>
    <t>EPFO registration letter, establishment ID</t>
  </si>
  <si>
    <t>ESIC registration is active. The headcount trigger is 10 in most states and 20 in some, so check your state.</t>
  </si>
  <si>
    <t>ESIC code letter, state notification</t>
  </si>
  <si>
    <t>Professional Tax registration is held in every state where you pay salaries and that levies it.</t>
  </si>
  <si>
    <t>PT registration and enrolment certificates</t>
  </si>
  <si>
    <t>Labour Welfare Fund registration and contributions are in order, where your state has the fund.</t>
  </si>
  <si>
    <t>Review</t>
  </si>
  <si>
    <t>LWF registration, payment receipts</t>
  </si>
  <si>
    <t>If you use contractors, your principal employer registration and their licences are in place.</t>
  </si>
  <si>
    <t>Registration certificate, contractor licences, agreements</t>
  </si>
  <si>
    <t>Every employee has a signed appointment letter, in the prescribed format where the rules require one.</t>
  </si>
  <si>
    <t>Signed appointment letters</t>
  </si>
  <si>
    <t>The employee register is current: joiners, leavers, designation and wage details.</t>
  </si>
  <si>
    <t>Employee register</t>
  </si>
  <si>
    <t>Attendance register or muster roll is maintained and matches the days used in payroll.</t>
  </si>
  <si>
    <t>Attendance register, biometric or app logs</t>
  </si>
  <si>
    <t>A wage register is kept, covering overtime, advances, fines and deductions.</t>
  </si>
  <si>
    <t>Wage register, deduction records</t>
  </si>
  <si>
    <t>Personnel files hold ID, address, education and previous-employer documents for each employee.</t>
  </si>
  <si>
    <t>Sample of 10 personnel files</t>
  </si>
  <si>
    <t>PF and gratuity nominations are on file for eligible employees.</t>
  </si>
  <si>
    <t>Nomination forms</t>
  </si>
  <si>
    <t>A record retention rule is written down and followed. Confirm the periods with your legal advisor.</t>
  </si>
  <si>
    <t>Retention policy</t>
  </si>
  <si>
    <t>Wages are paid within the time the Code on Wages allows. For monthly wages that is by the 7th of the next month.</t>
  </si>
  <si>
    <t>Bank payment file dates, payroll calendar</t>
  </si>
  <si>
    <t>Every employee is paid at or above the minimum wage for their category and state.</t>
  </si>
  <si>
    <t>Minimum wage chart for your state, salary master</t>
  </si>
  <si>
    <t>Wages (basic, dearness allowance and retaining allowance) make up at least 50% of total remuneration.</t>
  </si>
  <si>
    <t>Salary structure sheet, payroll configuration</t>
  </si>
  <si>
    <t>Payslips are issued every month and show earnings and deductions.</t>
  </si>
  <si>
    <t>Sample payslips, delivery log</t>
  </si>
  <si>
    <t>Deductions from wages are only those the law permits, and each one is documented.</t>
  </si>
  <si>
    <t>Deduction authorisations, recovery records</t>
  </si>
  <si>
    <t>Overtime is recorded and paid at the rate the law requires (twice the normal rate where it applies).</t>
  </si>
  <si>
    <t>Overtime register, payroll output</t>
  </si>
  <si>
    <t>Pay for the same work is reviewed for gender-neutral treatment.</t>
  </si>
  <si>
    <t>Pay band review note</t>
  </si>
  <si>
    <t>Statutory bonus is calculated and paid where the Bonus law applies to you.</t>
  </si>
  <si>
    <t>Bonus working, payment proof</t>
  </si>
  <si>
    <t>Payroll is reconciled every month: month-on-month variance and bank file against payroll register.</t>
  </si>
  <si>
    <t>Variance sheet, payroll readiness checklist</t>
  </si>
  <si>
    <t>PF contribution is deposited and the ECR filed by the 15th of the next month.</t>
  </si>
  <si>
    <t>ECR, challans</t>
  </si>
  <si>
    <t>Payroll uses the ₹25,000 EPF wage ceiling from 17 September 2026, wherever your PF policy follows the ceiling.</t>
  </si>
  <si>
    <t>Payroll PF settings with effective date, EPFO notification</t>
  </si>
  <si>
    <t>Every eligible employee has an active UAN with KYC seeded.</t>
  </si>
  <si>
    <t>UAN activation report</t>
  </si>
  <si>
    <t>ESI contribution is deposited by the 15th of the next month for employees within the wage limit (₹21,000).</t>
  </si>
  <si>
    <t>ESIC challans</t>
  </si>
  <si>
    <t>Professional Tax is deducted and deposited as per your state's schedule.</t>
  </si>
  <si>
    <t>PT challans, state return copies</t>
  </si>
  <si>
    <t>TDS on salary is deducted at the correct rates and deposited by the 7th of the next month.</t>
  </si>
  <si>
    <t>TDS challans</t>
  </si>
  <si>
    <t>Quarterly TDS statements are filed on time and match payroll.</t>
  </si>
  <si>
    <t>Filing acknowledgements</t>
  </si>
  <si>
    <t>TDS certificates (Form 16 or its current equivalent) are issued to employees by the due date.</t>
  </si>
  <si>
    <t>Certificate issue log</t>
  </si>
  <si>
    <t>Each employee's tax regime choice and investment proofs are collected and recorded.</t>
  </si>
  <si>
    <t>Declaration and proof records</t>
  </si>
  <si>
    <t>Leave policy is written, shared with employees, and leave balances reconcile with payroll.</t>
  </si>
  <si>
    <t>Leave policy, balance report</t>
  </si>
  <si>
    <t>Working hours, weekly offs and holidays follow the law and your state's rules.</t>
  </si>
  <si>
    <t>Shift roster, holiday list</t>
  </si>
  <si>
    <t>Maternity benefit is implemented as the law requires.</t>
  </si>
  <si>
    <t>Maternity policy, leave records</t>
  </si>
  <si>
    <t>A creche facility, or the alternative the law allows, is in place where it applies. Confirm the current rule with your advisor.</t>
  </si>
  <si>
    <t>Creche arrangement or allowance records</t>
  </si>
  <si>
    <t>Basic safety is in place: fire safety, first aid and safe premises.</t>
  </si>
  <si>
    <t>Fire NOC or inspection record, first-aid kit log</t>
  </si>
  <si>
    <t>Annual health check is arranged where the rules require it for your sector.</t>
  </si>
  <si>
    <t>Health check records</t>
  </si>
  <si>
    <t>An Internal Committee is constituted, with a presiding officer and an external member.</t>
  </si>
  <si>
    <t>Constitution order, member list</t>
  </si>
  <si>
    <t>The POSH policy is displayed and shared with all employees.</t>
  </si>
  <si>
    <t>Policy copy, employee acknowledgements</t>
  </si>
  <si>
    <t>Awareness programmes are held regularly for employees and Internal Committee members.</t>
  </si>
  <si>
    <t>Attendance sheets, session material</t>
  </si>
  <si>
    <t>The annual POSH report is prepared and submitted to the District Officer.</t>
  </si>
  <si>
    <t>Report copy, submission acknowledgement</t>
  </si>
  <si>
    <t>Complaint records are kept and each case is closed within the prescribed timelines.</t>
  </si>
  <si>
    <t>Complaint register</t>
  </si>
  <si>
    <t>Full and final settlement is paid within 2 working days of the last working day.</t>
  </si>
  <si>
    <t>FnF statements, payment proof</t>
  </si>
  <si>
    <t>Gratuity eligibility is checked at every exit, and payable gratuity is paid within 30 days.</t>
  </si>
  <si>
    <t>Gratuity working, payment proof</t>
  </si>
  <si>
    <t>Notice period recoveries follow the appointment letter and are documented.</t>
  </si>
  <si>
    <t>Recovery working, signed acceptance</t>
  </si>
  <si>
    <t>Relieving and experience letters are issued, and their dates match your records.</t>
  </si>
  <si>
    <t>Issued letters log</t>
  </si>
  <si>
    <t>For leavers, the UAN exit date is updated and PF transfer or withdrawal support is given.</t>
  </si>
  <si>
    <t>EPFO exit date confirmations</t>
  </si>
  <si>
    <t>Layoff, retrenchment or closure steps follow the Industrial Relations Code. Permission rules start at 300 workers.</t>
  </si>
  <si>
    <t>Notices, approvals, retrenchment compensation records</t>
  </si>
  <si>
    <t>Standing orders are adopted and certified where the law requires them.</t>
  </si>
  <si>
    <t>Certified standing orders</t>
  </si>
  <si>
    <t>A grievance redressal mechanism with a clear process is set up. The Code requires a committee from 20 workers, so confirm how it applies to you.</t>
  </si>
  <si>
    <t>Committee order, grievance register</t>
  </si>
  <si>
    <t>A code of conduct and disciplinary procedure are written and acknowledged by employees.</t>
  </si>
  <si>
    <t>Code of conduct, signed acknowledgements</t>
  </si>
  <si>
    <t>Fixed-term employees are tracked with end dates and their benefits, including gratuity after 1 year.</t>
  </si>
  <si>
    <t>Fixed-term employee list, contracts</t>
  </si>
  <si>
    <t>A compliance calendar names one owner for every due date.</t>
  </si>
  <si>
    <t>Compliance calendar</t>
  </si>
  <si>
    <t>Employee personal data is mapped: what you collect, where it is stored, and who can see it.</t>
  </si>
  <si>
    <t>Data inventory</t>
  </si>
  <si>
    <t>Employees receive a notice explaining how their data is used.</t>
  </si>
  <si>
    <t>Privacy notice, acknowledgements</t>
  </si>
  <si>
    <t>Access to HR and payroll data is role-based and reviewed at least once a year.</t>
  </si>
  <si>
    <t>Access list, review record</t>
  </si>
  <si>
    <t>Vendors that handle employee data (payroll, background verification, cloud) have written data-protection terms.</t>
  </si>
  <si>
    <t>Vendor agreements</t>
  </si>
  <si>
    <t>A step-by-step response to a data breach is documented.</t>
  </si>
  <si>
    <t>Incident response note</t>
  </si>
  <si>
    <t>One folder, physical or digital, holds registers, returns, challans and licences, ready to show an inspector.</t>
  </si>
  <si>
    <t>Inspection folder index</t>
  </si>
  <si>
    <t>Past inspection notices or show-cause letters are closed, with proof.</t>
  </si>
  <si>
    <t>Notices, replies, closure letters</t>
  </si>
  <si>
    <t>Every finding from this audit has an owner and a target date.</t>
  </si>
  <si>
    <t>Action plan in this sheet (columns I to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</si>
</sst>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3" x14ac:knownFonts="1">
    <font>
      <sz val="11"/>
      <color theme="1"/>
      <name val="Calibri"/>
      <family val="2"/>
      <scheme val="minor"/>
    </font>
    <font>
      <b/>
      <sz val="16"/>
      <color rgb="FFFFFFFF"/>
      <name val="Calibri"/>
    </font>
    <font>
      <sz val="10"/>
      <color rgb="FFDCE7F2"/>
      <name val="Calibri"/>
    </font>
    <font>
      <b/>
      <u/>
      <sz val="11"/>
      <color rgb="FFFFFFFF"/>
      <name val="Calibri"/>
    </font>
    <font>
      <b/>
      <sz val="13"/>
      <color rgb="FF0A2647"/>
      <name val="Calibri"/>
    </font>
    <font>
      <sz val="11"/>
      <color rgb="FF000000"/>
      <name val="Calibri"/>
    </font>
    <font>
      <i/>
      <sz val="10"/>
      <color rgb="FF64748B"/>
      <name val="Calibri"/>
    </font>
    <font>
      <b/>
      <sz val="11"/>
      <name val="Calibri"/>
    </font>
    <font>
      <b/>
      <sz val="12"/>
      <name val="Calibri"/>
    </font>
    <font>
      <sz val="11"/>
      <name val="Calibri"/>
    </font>
    <font>
      <b/>
      <sz val="11"/>
      <name val="Calibri"/>
    </font>
    <font>
      <b/>
      <sz val="12"/>
      <color rgb="FF0A2647"/>
      <name val="Calibri"/>
    </font>
    <font>
      <b/>
      <sz val="11"/>
      <color rgb="FFFFFFFF"/>
      <name val="Calibri"/>
    </font>
  </fonts>
  <fills count="6">
    <fill>
      <patternFill patternType="none"/>
    </fill>
    <fill>
      <patternFill patternType="gray125"/>
    </fill>
    <fill>
      <patternFill patternType="solid">
        <fgColor rgb="FFFCFAFA"/>
      </patternFill>
    </fill>
    <fill>
      <patternFill patternType="solid">
        <fgColor rgb="FF0A2647"/>
      </patternFill>
    </fill>
    <fill>
      <patternFill patternType="solid">
        <fgColor rgb="FFF35957"/>
      </patternFill>
    </fill>
    <fill>
      <patternFill patternType="solid">
        <fgColor rgb="FFFEF3C7"/>
      </patternFill>
    </fill>
  </fills>
  <borders count="4">
    <border>
      <left/>
      <right/>
      <top/>
      <bottom/>
      <diagonal/>
    </border>
    <border>
      <left style="thin">
        <color rgb="FFCBD5E1"/>
      </left>
      <right style="thin">
        <color rgb="FFCBD5E1"/>
      </right>
      <top style="thin">
        <color rgb="FFCBD5E1"/>
      </top>
      <bottom style="thin">
        <color rgb="FFCBD5E1"/>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29">
    <xf numFmtId="0" fontId="0" fillId="0" borderId="0" xfId="0"/>
    <xf numFmtId="0" fontId="0" fillId="2" borderId="0" xfId="0" applyFill="1"/>
    <xf numFmtId="0" fontId="0" fillId="3" borderId="0" xfId="0" applyFill="1"/>
    <xf numFmtId="0" fontId="6" fillId="0" borderId="0" xfId="0" applyFont="1"/>
    <xf numFmtId="0" fontId="7" fillId="0" borderId="0" xfId="0" applyFont="1"/>
    <xf numFmtId="0" fontId="8" fillId="5" borderId="1" xfId="0" applyFont="1" applyFill="1" applyBorder="1" applyAlignment="1">
      <alignment horizontal="center"/>
    </xf>
    <xf numFmtId="0" fontId="9" fillId="0" borderId="1" xfId="0" applyFont="1" applyBorder="1" applyAlignment="1">
      <alignment vertical="center" wrapText="1"/>
    </xf>
    <xf numFmtId="0" fontId="10" fillId="0" borderId="1" xfId="0" applyFont="1" applyBorder="1" applyAlignment="1">
      <alignment horizontal="center" vertical="center" wrapText="1"/>
    </xf>
    <xf numFmtId="9"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0" xfId="0" applyFont="1"/>
    <xf numFmtId="0" fontId="12" fillId="3" borderId="1" xfId="0" applyFont="1" applyFill="1" applyBorder="1" applyAlignment="1">
      <alignment horizontal="center" vertical="center" wrapText="1"/>
    </xf>
    <xf numFmtId="0" fontId="9" fillId="0" borderId="1" xfId="0" applyFont="1" applyBorder="1" applyAlignment="1">
      <alignment horizontal="left" vertical="center"/>
    </xf>
    <xf numFmtId="0" fontId="9" fillId="0" borderId="1" xfId="0" applyFont="1" applyBorder="1" applyAlignment="1">
      <alignment horizontal="center" vertical="center"/>
    </xf>
    <xf numFmtId="9" fontId="9" fillId="0" borderId="1" xfId="0" applyNumberFormat="1" applyFont="1" applyBorder="1" applyAlignment="1">
      <alignment horizontal="center" vertical="center"/>
    </xf>
    <xf numFmtId="0" fontId="9" fillId="0" borderId="1" xfId="0" applyFont="1" applyBorder="1" applyAlignment="1">
      <alignment horizontal="center" vertical="top" wrapText="1"/>
    </xf>
    <xf numFmtId="0" fontId="9" fillId="0" borderId="1" xfId="0" applyFont="1" applyBorder="1" applyAlignment="1">
      <alignment vertical="top" wrapText="1"/>
    </xf>
    <xf numFmtId="164" fontId="9" fillId="0" borderId="1" xfId="0" applyNumberFormat="1" applyFont="1" applyBorder="1" applyAlignment="1">
      <alignment horizontal="center" vertical="top" wrapText="1"/>
    </xf>
    <xf numFmtId="0" fontId="2" fillId="3" borderId="0" xfId="0" applyFont="1" applyFill="1" applyAlignment="1">
      <alignment horizontal="center" vertical="center"/>
    </xf>
    <xf numFmtId="0" fontId="0" fillId="0" borderId="0" xfId="0"/>
    <xf numFmtId="0" fontId="3" fillId="4" borderId="0" xfId="0" applyFont="1" applyFill="1" applyAlignment="1">
      <alignment horizontal="center" vertical="center"/>
    </xf>
    <xf numFmtId="0" fontId="0" fillId="4" borderId="0" xfId="0" applyFill="1"/>
    <xf numFmtId="0" fontId="1" fillId="3" borderId="0" xfId="0" applyFont="1" applyFill="1" applyAlignment="1">
      <alignment horizontal="center" vertical="center"/>
    </xf>
    <xf numFmtId="0" fontId="2" fillId="3" borderId="0" xfId="0" applyFont="1" applyFill="1" applyAlignment="1">
      <alignment horizontal="center" vertical="center" wrapText="1"/>
    </xf>
    <xf numFmtId="0" fontId="10" fillId="0" borderId="1" xfId="0" applyFont="1" applyBorder="1" applyAlignment="1">
      <alignment horizontal="left" vertical="center" wrapText="1"/>
    </xf>
    <xf numFmtId="0" fontId="0" fillId="0" borderId="2" xfId="0" applyBorder="1"/>
    <xf numFmtId="0" fontId="0" fillId="0" borderId="3" xfId="0" applyBorder="1"/>
    <xf numFmtId="0" fontId="5" fillId="0" borderId="0" xfId="0" applyFont="1" applyAlignment="1">
      <alignment vertical="top" wrapText="1"/>
    </xf>
    <xf numFmtId="0" fontId="4" fillId="0" borderId="0" xfId="0" applyFont="1" applyAlignment="1">
      <alignment vertical="top" wrapText="1"/>
    </xf>
  </cellXfs>
  <cellStyles count="1">
    <cellStyle name="Normal" xfId="0" builtinId="0"/>
  </cellStyles>
  <dxfs count="8">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B91C1C"/>
      </font>
    </dxf>
    <dxf>
      <font>
        <color rgb="FF94A3B8"/>
      </font>
      <fill>
        <patternFill patternType="solid">
          <bgColor rgb="FFE2E8F0"/>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09750" cy="6096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09750" cy="60960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09750" cy="6096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untimehrms.com/pricing" TargetMode="External"/><Relationship Id="rId2" Type="http://schemas.openxmlformats.org/officeDocument/2006/relationships/hyperlink" Target="https://runtimehrms.com/booking-page" TargetMode="External"/><Relationship Id="rId1" Type="http://schemas.openxmlformats.org/officeDocument/2006/relationships/hyperlink" Target="https://runtimehrms.com/booking-pag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runtimehrms.com/pricing" TargetMode="External"/><Relationship Id="rId2" Type="http://schemas.openxmlformats.org/officeDocument/2006/relationships/hyperlink" Target="https://runtimehrms.com/booking-page" TargetMode="External"/><Relationship Id="rId1" Type="http://schemas.openxmlformats.org/officeDocument/2006/relationships/hyperlink" Target="https://runtimehrms.com/booking-pag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runtimehrms.com/pricing" TargetMode="External"/><Relationship Id="rId2" Type="http://schemas.openxmlformats.org/officeDocument/2006/relationships/hyperlink" Target="https://runtimehrms.com/booking-page" TargetMode="External"/><Relationship Id="rId1" Type="http://schemas.openxmlformats.org/officeDocument/2006/relationships/hyperlink" Target="https://runtimehrms.com/booking-page"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8"/>
  <sheetViews>
    <sheetView showGridLines="0" topLeftCell="A17" workbookViewId="0"/>
  </sheetViews>
  <sheetFormatPr defaultRowHeight="14.4" x14ac:dyDescent="0.3"/>
  <cols>
    <col min="1" max="1" width="3" customWidth="1"/>
    <col min="2" max="2" width="34" customWidth="1"/>
    <col min="3" max="3" width="46" customWidth="1"/>
    <col min="4" max="4" width="34" customWidth="1"/>
  </cols>
  <sheetData>
    <row r="1" spans="1:4" ht="52.05" customHeight="1" x14ac:dyDescent="0.3">
      <c r="A1" s="1"/>
      <c r="B1" s="1"/>
      <c r="C1" s="22" t="s">
        <v>38</v>
      </c>
      <c r="D1" s="19"/>
    </row>
    <row r="2" spans="1:4" ht="22.05" customHeight="1" x14ac:dyDescent="0.3">
      <c r="A2" s="18" t="s">
        <v>39</v>
      </c>
      <c r="B2" s="19"/>
      <c r="C2" s="19"/>
      <c r="D2" s="20" t="s">
        <v>2</v>
      </c>
    </row>
    <row r="4" spans="1:4" x14ac:dyDescent="0.3">
      <c r="B4" s="28" t="s">
        <v>40</v>
      </c>
      <c r="C4" s="19"/>
      <c r="D4" s="19"/>
    </row>
    <row r="5" spans="1:4" x14ac:dyDescent="0.3">
      <c r="B5" s="27"/>
      <c r="C5" s="19"/>
      <c r="D5" s="19"/>
    </row>
    <row r="6" spans="1:4" ht="31.05" customHeight="1" x14ac:dyDescent="0.3">
      <c r="B6" s="27" t="s">
        <v>41</v>
      </c>
      <c r="C6" s="19"/>
      <c r="D6" s="19"/>
    </row>
    <row r="7" spans="1:4" ht="31.05" customHeight="1" x14ac:dyDescent="0.3">
      <c r="B7" s="27" t="s">
        <v>42</v>
      </c>
      <c r="C7" s="19"/>
      <c r="D7" s="19"/>
    </row>
    <row r="8" spans="1:4" ht="46.5" customHeight="1" x14ac:dyDescent="0.3">
      <c r="B8" s="27" t="s">
        <v>43</v>
      </c>
      <c r="C8" s="19"/>
      <c r="D8" s="19"/>
    </row>
    <row r="9" spans="1:4" x14ac:dyDescent="0.3">
      <c r="B9" s="27" t="s">
        <v>44</v>
      </c>
      <c r="C9" s="19"/>
      <c r="D9" s="19"/>
    </row>
    <row r="10" spans="1:4" ht="31.05" customHeight="1" x14ac:dyDescent="0.3">
      <c r="B10" s="27" t="s">
        <v>45</v>
      </c>
      <c r="C10" s="19"/>
      <c r="D10" s="19"/>
    </row>
    <row r="11" spans="1:4" x14ac:dyDescent="0.3">
      <c r="B11" s="27" t="s">
        <v>46</v>
      </c>
      <c r="C11" s="19"/>
      <c r="D11" s="19"/>
    </row>
    <row r="12" spans="1:4" x14ac:dyDescent="0.3">
      <c r="B12" s="27"/>
      <c r="C12" s="19"/>
      <c r="D12" s="19"/>
    </row>
    <row r="13" spans="1:4" x14ac:dyDescent="0.3">
      <c r="B13" s="28" t="s">
        <v>47</v>
      </c>
      <c r="C13" s="19"/>
      <c r="D13" s="19"/>
    </row>
    <row r="14" spans="1:4" ht="31.05" customHeight="1" x14ac:dyDescent="0.3">
      <c r="B14" s="27" t="s">
        <v>48</v>
      </c>
      <c r="C14" s="19"/>
      <c r="D14" s="19"/>
    </row>
    <row r="15" spans="1:4" x14ac:dyDescent="0.3">
      <c r="B15" s="27"/>
      <c r="C15" s="19"/>
      <c r="D15" s="19"/>
    </row>
    <row r="16" spans="1:4" x14ac:dyDescent="0.3">
      <c r="B16" s="28" t="s">
        <v>49</v>
      </c>
      <c r="C16" s="19"/>
      <c r="D16" s="19"/>
    </row>
    <row r="17" spans="2:4" ht="46.5" customHeight="1" x14ac:dyDescent="0.3">
      <c r="B17" s="27" t="s">
        <v>50</v>
      </c>
      <c r="C17" s="19"/>
      <c r="D17" s="19"/>
    </row>
    <row r="18" spans="2:4" x14ac:dyDescent="0.3">
      <c r="B18" s="27"/>
      <c r="C18" s="19"/>
      <c r="D18" s="19"/>
    </row>
    <row r="19" spans="2:4" x14ac:dyDescent="0.3">
      <c r="B19" s="28" t="s">
        <v>51</v>
      </c>
      <c r="C19" s="19"/>
      <c r="D19" s="19"/>
    </row>
    <row r="20" spans="2:4" ht="46.5" customHeight="1" x14ac:dyDescent="0.3">
      <c r="B20" s="27" t="s">
        <v>52</v>
      </c>
      <c r="C20" s="19"/>
      <c r="D20" s="19"/>
    </row>
    <row r="21" spans="2:4" x14ac:dyDescent="0.3">
      <c r="B21" s="27"/>
      <c r="C21" s="19"/>
      <c r="D21" s="19"/>
    </row>
    <row r="22" spans="2:4" x14ac:dyDescent="0.3">
      <c r="B22" s="27" t="s">
        <v>53</v>
      </c>
      <c r="C22" s="19"/>
      <c r="D22" s="19"/>
    </row>
    <row r="24" spans="2:4" ht="28.05" customHeight="1" x14ac:dyDescent="0.3">
      <c r="B24" s="22" t="s">
        <v>34</v>
      </c>
      <c r="C24" s="19"/>
      <c r="D24" s="19"/>
    </row>
    <row r="25" spans="2:4" ht="19.95" customHeight="1" x14ac:dyDescent="0.3">
      <c r="B25" s="23" t="s">
        <v>35</v>
      </c>
      <c r="C25" s="19"/>
      <c r="D25" s="19"/>
    </row>
    <row r="26" spans="2:4" ht="19.95" customHeight="1" x14ac:dyDescent="0.3">
      <c r="B26" s="19"/>
      <c r="C26" s="19"/>
      <c r="D26" s="19"/>
    </row>
    <row r="27" spans="2:4" ht="25.95" customHeight="1" x14ac:dyDescent="0.3">
      <c r="B27" s="20" t="s">
        <v>36</v>
      </c>
      <c r="C27" s="2"/>
      <c r="D27" s="20" t="s">
        <v>37</v>
      </c>
    </row>
    <row r="28" spans="2:4" ht="10.050000000000001" customHeight="1" x14ac:dyDescent="0.3">
      <c r="B28" s="2"/>
      <c r="C28" s="2"/>
      <c r="D28" s="2"/>
    </row>
  </sheetData>
  <mergeCells count="26">
    <mergeCell ref="B27"/>
    <mergeCell ref="B5:D5"/>
    <mergeCell ref="B4:D4"/>
    <mergeCell ref="D2"/>
    <mergeCell ref="B7:D7"/>
    <mergeCell ref="D27"/>
    <mergeCell ref="B16:D16"/>
    <mergeCell ref="B22:D22"/>
    <mergeCell ref="B18:D18"/>
    <mergeCell ref="B21:D21"/>
    <mergeCell ref="B12:D12"/>
    <mergeCell ref="A2:C2"/>
    <mergeCell ref="B25:D26"/>
    <mergeCell ref="B10:D10"/>
    <mergeCell ref="B19:D19"/>
    <mergeCell ref="C1:D1"/>
    <mergeCell ref="B9:D9"/>
    <mergeCell ref="B15:D15"/>
    <mergeCell ref="B6:D6"/>
    <mergeCell ref="B24:D24"/>
    <mergeCell ref="B20:D20"/>
    <mergeCell ref="B11:D11"/>
    <mergeCell ref="B14:D14"/>
    <mergeCell ref="B8:D8"/>
    <mergeCell ref="B17:D17"/>
    <mergeCell ref="B13:D13"/>
  </mergeCells>
  <hyperlinks>
    <hyperlink ref="D2" r:id="rId1" xr:uid="{00000000-0004-0000-0000-000000000000}"/>
    <hyperlink ref="B27" r:id="rId2" xr:uid="{00000000-0004-0000-0000-000001000000}"/>
    <hyperlink ref="D27" r:id="rId3" xr:uid="{00000000-0004-0000-0000-000002000000}"/>
  </hyperlinks>
  <pageMargins left="0.75" right="0.75" top="1" bottom="1" header="0.5" footer="0.5"/>
  <pageSetup orientation="landscape"/>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72"/>
  <sheetViews>
    <sheetView showGridLines="0" tabSelected="1" workbookViewId="0">
      <pane xSplit="3" ySplit="5" topLeftCell="D6" activePane="bottomRight" state="frozen"/>
      <selection pane="topRight"/>
      <selection pane="bottomLeft"/>
      <selection pane="bottomRight"/>
    </sheetView>
  </sheetViews>
  <sheetFormatPr defaultRowHeight="14.4" x14ac:dyDescent="0.3"/>
  <cols>
    <col min="1" max="1" width="5" customWidth="1"/>
    <col min="2" max="2" width="24" customWidth="1"/>
    <col min="3" max="3" width="62" customWidth="1"/>
    <col min="4" max="4" width="13" customWidth="1"/>
    <col min="5" max="5" width="11" customWidth="1"/>
    <col min="6" max="6" width="10" customWidth="1"/>
    <col min="7" max="7" width="11" customWidth="1"/>
    <col min="8" max="8" width="38" customWidth="1"/>
    <col min="9" max="9" width="16" customWidth="1"/>
    <col min="10" max="10" width="34" customWidth="1"/>
    <col min="11" max="11" width="13" customWidth="1"/>
  </cols>
  <sheetData>
    <row r="1" spans="1:11" ht="52.05" customHeight="1" x14ac:dyDescent="0.3">
      <c r="A1" s="1"/>
      <c r="B1" s="1"/>
      <c r="C1" s="22" t="s">
        <v>38</v>
      </c>
      <c r="D1" s="19"/>
      <c r="E1" s="19"/>
      <c r="F1" s="19"/>
      <c r="G1" s="19"/>
      <c r="H1" s="19"/>
      <c r="I1" s="19"/>
      <c r="J1" s="19"/>
      <c r="K1" s="19"/>
    </row>
    <row r="2" spans="1:11" ht="22.05" customHeight="1" x14ac:dyDescent="0.3">
      <c r="A2" s="18" t="s">
        <v>54</v>
      </c>
      <c r="B2" s="19"/>
      <c r="C2" s="19"/>
      <c r="D2" s="19"/>
      <c r="E2" s="19"/>
      <c r="F2" s="19"/>
      <c r="G2" s="19"/>
      <c r="H2" s="19"/>
      <c r="I2" s="19"/>
      <c r="J2" s="20" t="s">
        <v>2</v>
      </c>
      <c r="K2" s="21"/>
    </row>
    <row r="3" spans="1:11" ht="6" customHeight="1" x14ac:dyDescent="0.3"/>
    <row r="4" spans="1:11" ht="6" customHeight="1" x14ac:dyDescent="0.3"/>
    <row r="5" spans="1:11" ht="34.049999999999997" customHeight="1" x14ac:dyDescent="0.3">
      <c r="A5" s="11" t="s">
        <v>55</v>
      </c>
      <c r="B5" s="11" t="s">
        <v>18</v>
      </c>
      <c r="C5" s="11" t="s">
        <v>56</v>
      </c>
      <c r="D5" s="11" t="s">
        <v>57</v>
      </c>
      <c r="E5" s="11" t="s">
        <v>58</v>
      </c>
      <c r="F5" s="11" t="s">
        <v>59</v>
      </c>
      <c r="G5" s="11" t="s">
        <v>60</v>
      </c>
      <c r="H5" s="11" t="s">
        <v>61</v>
      </c>
      <c r="I5" s="11" t="s">
        <v>62</v>
      </c>
      <c r="J5" s="11" t="s">
        <v>63</v>
      </c>
      <c r="K5" s="11" t="s">
        <v>64</v>
      </c>
    </row>
    <row r="6" spans="1:11" ht="48" customHeight="1" x14ac:dyDescent="0.3">
      <c r="A6" s="15">
        <v>1</v>
      </c>
      <c r="B6" s="16" t="s">
        <v>23</v>
      </c>
      <c r="C6" s="16" t="s">
        <v>65</v>
      </c>
      <c r="D6" s="15">
        <v>1</v>
      </c>
      <c r="E6" s="15" t="s">
        <v>66</v>
      </c>
      <c r="F6" s="15" t="str">
        <f>IF(Summary!$C$6="","",IF(Summary!$C$6&gt;=D6,"Yes","No"))</f>
        <v/>
      </c>
      <c r="G6" s="15" t="s">
        <v>21</v>
      </c>
      <c r="H6" s="16" t="s">
        <v>67</v>
      </c>
      <c r="I6" s="16"/>
      <c r="J6" s="16"/>
      <c r="K6" s="17"/>
    </row>
    <row r="7" spans="1:11" ht="48" customHeight="1" x14ac:dyDescent="0.3">
      <c r="A7" s="15">
        <v>2</v>
      </c>
      <c r="B7" s="16" t="s">
        <v>23</v>
      </c>
      <c r="C7" s="16" t="s">
        <v>68</v>
      </c>
      <c r="D7" s="15">
        <v>20</v>
      </c>
      <c r="E7" s="15" t="s">
        <v>66</v>
      </c>
      <c r="F7" s="15" t="str">
        <f>IF(Summary!$C$6="","",IF(Summary!$C$6&gt;=D7,"Yes","No"))</f>
        <v/>
      </c>
      <c r="G7" s="15" t="s">
        <v>21</v>
      </c>
      <c r="H7" s="16" t="s">
        <v>69</v>
      </c>
      <c r="I7" s="16"/>
      <c r="J7" s="16"/>
      <c r="K7" s="17"/>
    </row>
    <row r="8" spans="1:11" ht="48" customHeight="1" x14ac:dyDescent="0.3">
      <c r="A8" s="15">
        <v>3</v>
      </c>
      <c r="B8" s="16" t="s">
        <v>23</v>
      </c>
      <c r="C8" s="16" t="s">
        <v>70</v>
      </c>
      <c r="D8" s="15">
        <v>10</v>
      </c>
      <c r="E8" s="15" t="s">
        <v>66</v>
      </c>
      <c r="F8" s="15" t="str">
        <f>IF(Summary!$C$6="","",IF(Summary!$C$6&gt;=D8,"Yes","No"))</f>
        <v/>
      </c>
      <c r="G8" s="15" t="s">
        <v>21</v>
      </c>
      <c r="H8" s="16" t="s">
        <v>71</v>
      </c>
      <c r="I8" s="16"/>
      <c r="J8" s="16"/>
      <c r="K8" s="17"/>
    </row>
    <row r="9" spans="1:11" ht="48" customHeight="1" x14ac:dyDescent="0.3">
      <c r="A9" s="15">
        <v>4</v>
      </c>
      <c r="B9" s="16" t="s">
        <v>23</v>
      </c>
      <c r="C9" s="16" t="s">
        <v>72</v>
      </c>
      <c r="D9" s="15">
        <v>1</v>
      </c>
      <c r="E9" s="15" t="s">
        <v>66</v>
      </c>
      <c r="F9" s="15" t="str">
        <f>IF(Summary!$C$6="","",IF(Summary!$C$6&gt;=D9,"Yes","No"))</f>
        <v/>
      </c>
      <c r="G9" s="15" t="s">
        <v>21</v>
      </c>
      <c r="H9" s="16" t="s">
        <v>73</v>
      </c>
      <c r="I9" s="16"/>
      <c r="J9" s="16"/>
      <c r="K9" s="17"/>
    </row>
    <row r="10" spans="1:11" ht="48" customHeight="1" x14ac:dyDescent="0.3">
      <c r="A10" s="15">
        <v>5</v>
      </c>
      <c r="B10" s="16" t="s">
        <v>23</v>
      </c>
      <c r="C10" s="16" t="s">
        <v>74</v>
      </c>
      <c r="D10" s="15">
        <v>1</v>
      </c>
      <c r="E10" s="15" t="s">
        <v>75</v>
      </c>
      <c r="F10" s="15" t="str">
        <f>IF(Summary!$C$6="","",IF(Summary!$C$6&gt;=D10,"Yes","No"))</f>
        <v/>
      </c>
      <c r="G10" s="15" t="s">
        <v>21</v>
      </c>
      <c r="H10" s="16" t="s">
        <v>76</v>
      </c>
      <c r="I10" s="16"/>
      <c r="J10" s="16"/>
      <c r="K10" s="17"/>
    </row>
    <row r="11" spans="1:11" ht="48" customHeight="1" x14ac:dyDescent="0.3">
      <c r="A11" s="15">
        <v>6</v>
      </c>
      <c r="B11" s="16" t="s">
        <v>23</v>
      </c>
      <c r="C11" s="16" t="s">
        <v>77</v>
      </c>
      <c r="D11" s="15">
        <v>50</v>
      </c>
      <c r="E11" s="15" t="s">
        <v>66</v>
      </c>
      <c r="F11" s="15" t="str">
        <f>IF(Summary!$C$6="","",IF(Summary!$C$6&gt;=D11,"Yes","No"))</f>
        <v/>
      </c>
      <c r="G11" s="15" t="s">
        <v>21</v>
      </c>
      <c r="H11" s="16" t="s">
        <v>78</v>
      </c>
      <c r="I11" s="16"/>
      <c r="J11" s="16"/>
      <c r="K11" s="17"/>
    </row>
    <row r="12" spans="1:11" ht="48" customHeight="1" x14ac:dyDescent="0.3">
      <c r="A12" s="15">
        <v>7</v>
      </c>
      <c r="B12" s="16" t="s">
        <v>24</v>
      </c>
      <c r="C12" s="16" t="s">
        <v>79</v>
      </c>
      <c r="D12" s="15">
        <v>1</v>
      </c>
      <c r="E12" s="15" t="s">
        <v>66</v>
      </c>
      <c r="F12" s="15" t="str">
        <f>IF(Summary!$C$6="","",IF(Summary!$C$6&gt;=D12,"Yes","No"))</f>
        <v/>
      </c>
      <c r="G12" s="15" t="s">
        <v>21</v>
      </c>
      <c r="H12" s="16" t="s">
        <v>80</v>
      </c>
      <c r="I12" s="16"/>
      <c r="J12" s="16"/>
      <c r="K12" s="17"/>
    </row>
    <row r="13" spans="1:11" ht="48" customHeight="1" x14ac:dyDescent="0.3">
      <c r="A13" s="15">
        <v>8</v>
      </c>
      <c r="B13" s="16" t="s">
        <v>24</v>
      </c>
      <c r="C13" s="16" t="s">
        <v>81</v>
      </c>
      <c r="D13" s="15">
        <v>1</v>
      </c>
      <c r="E13" s="15" t="s">
        <v>66</v>
      </c>
      <c r="F13" s="15" t="str">
        <f>IF(Summary!$C$6="","",IF(Summary!$C$6&gt;=D13,"Yes","No"))</f>
        <v/>
      </c>
      <c r="G13" s="15" t="s">
        <v>21</v>
      </c>
      <c r="H13" s="16" t="s">
        <v>82</v>
      </c>
      <c r="I13" s="16"/>
      <c r="J13" s="16"/>
      <c r="K13" s="17"/>
    </row>
    <row r="14" spans="1:11" ht="48" customHeight="1" x14ac:dyDescent="0.3">
      <c r="A14" s="15">
        <v>9</v>
      </c>
      <c r="B14" s="16" t="s">
        <v>24</v>
      </c>
      <c r="C14" s="16" t="s">
        <v>83</v>
      </c>
      <c r="D14" s="15">
        <v>1</v>
      </c>
      <c r="E14" s="15" t="s">
        <v>66</v>
      </c>
      <c r="F14" s="15" t="str">
        <f>IF(Summary!$C$6="","",IF(Summary!$C$6&gt;=D14,"Yes","No"))</f>
        <v/>
      </c>
      <c r="G14" s="15" t="s">
        <v>21</v>
      </c>
      <c r="H14" s="16" t="s">
        <v>84</v>
      </c>
      <c r="I14" s="16"/>
      <c r="J14" s="16"/>
      <c r="K14" s="17"/>
    </row>
    <row r="15" spans="1:11" ht="48" customHeight="1" x14ac:dyDescent="0.3">
      <c r="A15" s="15">
        <v>10</v>
      </c>
      <c r="B15" s="16" t="s">
        <v>24</v>
      </c>
      <c r="C15" s="16" t="s">
        <v>85</v>
      </c>
      <c r="D15" s="15">
        <v>1</v>
      </c>
      <c r="E15" s="15" t="s">
        <v>66</v>
      </c>
      <c r="F15" s="15" t="str">
        <f>IF(Summary!$C$6="","",IF(Summary!$C$6&gt;=D15,"Yes","No"))</f>
        <v/>
      </c>
      <c r="G15" s="15" t="s">
        <v>21</v>
      </c>
      <c r="H15" s="16" t="s">
        <v>86</v>
      </c>
      <c r="I15" s="16"/>
      <c r="J15" s="16"/>
      <c r="K15" s="17"/>
    </row>
    <row r="16" spans="1:11" ht="48" customHeight="1" x14ac:dyDescent="0.3">
      <c r="A16" s="15">
        <v>11</v>
      </c>
      <c r="B16" s="16" t="s">
        <v>24</v>
      </c>
      <c r="C16" s="16" t="s">
        <v>87</v>
      </c>
      <c r="D16" s="15">
        <v>1</v>
      </c>
      <c r="E16" s="15" t="s">
        <v>75</v>
      </c>
      <c r="F16" s="15" t="str">
        <f>IF(Summary!$C$6="","",IF(Summary!$C$6&gt;=D16,"Yes","No"))</f>
        <v/>
      </c>
      <c r="G16" s="15" t="s">
        <v>21</v>
      </c>
      <c r="H16" s="16" t="s">
        <v>88</v>
      </c>
      <c r="I16" s="16"/>
      <c r="J16" s="16"/>
      <c r="K16" s="17"/>
    </row>
    <row r="17" spans="1:11" ht="48" customHeight="1" x14ac:dyDescent="0.3">
      <c r="A17" s="15">
        <v>12</v>
      </c>
      <c r="B17" s="16" t="s">
        <v>24</v>
      </c>
      <c r="C17" s="16" t="s">
        <v>89</v>
      </c>
      <c r="D17" s="15">
        <v>10</v>
      </c>
      <c r="E17" s="15" t="s">
        <v>75</v>
      </c>
      <c r="F17" s="15" t="str">
        <f>IF(Summary!$C$6="","",IF(Summary!$C$6&gt;=D17,"Yes","No"))</f>
        <v/>
      </c>
      <c r="G17" s="15" t="s">
        <v>21</v>
      </c>
      <c r="H17" s="16" t="s">
        <v>90</v>
      </c>
      <c r="I17" s="16"/>
      <c r="J17" s="16"/>
      <c r="K17" s="17"/>
    </row>
    <row r="18" spans="1:11" ht="48" customHeight="1" x14ac:dyDescent="0.3">
      <c r="A18" s="15">
        <v>13</v>
      </c>
      <c r="B18" s="16" t="s">
        <v>24</v>
      </c>
      <c r="C18" s="16" t="s">
        <v>91</v>
      </c>
      <c r="D18" s="15">
        <v>1</v>
      </c>
      <c r="E18" s="15" t="s">
        <v>75</v>
      </c>
      <c r="F18" s="15" t="str">
        <f>IF(Summary!$C$6="","",IF(Summary!$C$6&gt;=D18,"Yes","No"))</f>
        <v/>
      </c>
      <c r="G18" s="15" t="s">
        <v>21</v>
      </c>
      <c r="H18" s="16" t="s">
        <v>92</v>
      </c>
      <c r="I18" s="16"/>
      <c r="J18" s="16"/>
      <c r="K18" s="17"/>
    </row>
    <row r="19" spans="1:11" ht="48" customHeight="1" x14ac:dyDescent="0.3">
      <c r="A19" s="15">
        <v>14</v>
      </c>
      <c r="B19" s="16" t="s">
        <v>25</v>
      </c>
      <c r="C19" s="16" t="s">
        <v>93</v>
      </c>
      <c r="D19" s="15">
        <v>1</v>
      </c>
      <c r="E19" s="15" t="s">
        <v>66</v>
      </c>
      <c r="F19" s="15" t="str">
        <f>IF(Summary!$C$6="","",IF(Summary!$C$6&gt;=D19,"Yes","No"))</f>
        <v/>
      </c>
      <c r="G19" s="15" t="s">
        <v>21</v>
      </c>
      <c r="H19" s="16" t="s">
        <v>94</v>
      </c>
      <c r="I19" s="16"/>
      <c r="J19" s="16"/>
      <c r="K19" s="17"/>
    </row>
    <row r="20" spans="1:11" ht="48" customHeight="1" x14ac:dyDescent="0.3">
      <c r="A20" s="15">
        <v>15</v>
      </c>
      <c r="B20" s="16" t="s">
        <v>25</v>
      </c>
      <c r="C20" s="16" t="s">
        <v>95</v>
      </c>
      <c r="D20" s="15">
        <v>1</v>
      </c>
      <c r="E20" s="15" t="s">
        <v>66</v>
      </c>
      <c r="F20" s="15" t="str">
        <f>IF(Summary!$C$6="","",IF(Summary!$C$6&gt;=D20,"Yes","No"))</f>
        <v/>
      </c>
      <c r="G20" s="15" t="s">
        <v>21</v>
      </c>
      <c r="H20" s="16" t="s">
        <v>96</v>
      </c>
      <c r="I20" s="16"/>
      <c r="J20" s="16"/>
      <c r="K20" s="17"/>
    </row>
    <row r="21" spans="1:11" ht="48" customHeight="1" x14ac:dyDescent="0.3">
      <c r="A21" s="15">
        <v>16</v>
      </c>
      <c r="B21" s="16" t="s">
        <v>25</v>
      </c>
      <c r="C21" s="16" t="s">
        <v>97</v>
      </c>
      <c r="D21" s="15">
        <v>1</v>
      </c>
      <c r="E21" s="15" t="s">
        <v>66</v>
      </c>
      <c r="F21" s="15" t="str">
        <f>IF(Summary!$C$6="","",IF(Summary!$C$6&gt;=D21,"Yes","No"))</f>
        <v/>
      </c>
      <c r="G21" s="15" t="s">
        <v>21</v>
      </c>
      <c r="H21" s="16" t="s">
        <v>98</v>
      </c>
      <c r="I21" s="16"/>
      <c r="J21" s="16"/>
      <c r="K21" s="17"/>
    </row>
    <row r="22" spans="1:11" ht="48" customHeight="1" x14ac:dyDescent="0.3">
      <c r="A22" s="15">
        <v>17</v>
      </c>
      <c r="B22" s="16" t="s">
        <v>25</v>
      </c>
      <c r="C22" s="16" t="s">
        <v>99</v>
      </c>
      <c r="D22" s="15">
        <v>1</v>
      </c>
      <c r="E22" s="15" t="s">
        <v>66</v>
      </c>
      <c r="F22" s="15" t="str">
        <f>IF(Summary!$C$6="","",IF(Summary!$C$6&gt;=D22,"Yes","No"))</f>
        <v/>
      </c>
      <c r="G22" s="15" t="s">
        <v>21</v>
      </c>
      <c r="H22" s="16" t="s">
        <v>100</v>
      </c>
      <c r="I22" s="16"/>
      <c r="J22" s="16"/>
      <c r="K22" s="17"/>
    </row>
    <row r="23" spans="1:11" ht="48" customHeight="1" x14ac:dyDescent="0.3">
      <c r="A23" s="15">
        <v>18</v>
      </c>
      <c r="B23" s="16" t="s">
        <v>25</v>
      </c>
      <c r="C23" s="16" t="s">
        <v>101</v>
      </c>
      <c r="D23" s="15">
        <v>1</v>
      </c>
      <c r="E23" s="15" t="s">
        <v>66</v>
      </c>
      <c r="F23" s="15" t="str">
        <f>IF(Summary!$C$6="","",IF(Summary!$C$6&gt;=D23,"Yes","No"))</f>
        <v/>
      </c>
      <c r="G23" s="15" t="s">
        <v>21</v>
      </c>
      <c r="H23" s="16" t="s">
        <v>102</v>
      </c>
      <c r="I23" s="16"/>
      <c r="J23" s="16"/>
      <c r="K23" s="17"/>
    </row>
    <row r="24" spans="1:11" ht="48" customHeight="1" x14ac:dyDescent="0.3">
      <c r="A24" s="15">
        <v>19</v>
      </c>
      <c r="B24" s="16" t="s">
        <v>25</v>
      </c>
      <c r="C24" s="16" t="s">
        <v>103</v>
      </c>
      <c r="D24" s="15">
        <v>1</v>
      </c>
      <c r="E24" s="15" t="s">
        <v>75</v>
      </c>
      <c r="F24" s="15" t="str">
        <f>IF(Summary!$C$6="","",IF(Summary!$C$6&gt;=D24,"Yes","No"))</f>
        <v/>
      </c>
      <c r="G24" s="15" t="s">
        <v>21</v>
      </c>
      <c r="H24" s="16" t="s">
        <v>104</v>
      </c>
      <c r="I24" s="16"/>
      <c r="J24" s="16"/>
      <c r="K24" s="17"/>
    </row>
    <row r="25" spans="1:11" ht="48" customHeight="1" x14ac:dyDescent="0.3">
      <c r="A25" s="15">
        <v>20</v>
      </c>
      <c r="B25" s="16" t="s">
        <v>25</v>
      </c>
      <c r="C25" s="16" t="s">
        <v>105</v>
      </c>
      <c r="D25" s="15">
        <v>1</v>
      </c>
      <c r="E25" s="15" t="s">
        <v>75</v>
      </c>
      <c r="F25" s="15" t="str">
        <f>IF(Summary!$C$6="","",IF(Summary!$C$6&gt;=D25,"Yes","No"))</f>
        <v/>
      </c>
      <c r="G25" s="15" t="s">
        <v>21</v>
      </c>
      <c r="H25" s="16" t="s">
        <v>106</v>
      </c>
      <c r="I25" s="16"/>
      <c r="J25" s="16"/>
      <c r="K25" s="17"/>
    </row>
    <row r="26" spans="1:11" ht="48" customHeight="1" x14ac:dyDescent="0.3">
      <c r="A26" s="15">
        <v>21</v>
      </c>
      <c r="B26" s="16" t="s">
        <v>25</v>
      </c>
      <c r="C26" s="16" t="s">
        <v>107</v>
      </c>
      <c r="D26" s="15">
        <v>20</v>
      </c>
      <c r="E26" s="15" t="s">
        <v>75</v>
      </c>
      <c r="F26" s="15" t="str">
        <f>IF(Summary!$C$6="","",IF(Summary!$C$6&gt;=D26,"Yes","No"))</f>
        <v/>
      </c>
      <c r="G26" s="15" t="s">
        <v>21</v>
      </c>
      <c r="H26" s="16" t="s">
        <v>108</v>
      </c>
      <c r="I26" s="16"/>
      <c r="J26" s="16"/>
      <c r="K26" s="17"/>
    </row>
    <row r="27" spans="1:11" ht="48" customHeight="1" x14ac:dyDescent="0.3">
      <c r="A27" s="15">
        <v>22</v>
      </c>
      <c r="B27" s="16" t="s">
        <v>25</v>
      </c>
      <c r="C27" s="16" t="s">
        <v>109</v>
      </c>
      <c r="D27" s="15">
        <v>1</v>
      </c>
      <c r="E27" s="15" t="s">
        <v>75</v>
      </c>
      <c r="F27" s="15" t="str">
        <f>IF(Summary!$C$6="","",IF(Summary!$C$6&gt;=D27,"Yes","No"))</f>
        <v/>
      </c>
      <c r="G27" s="15" t="s">
        <v>21</v>
      </c>
      <c r="H27" s="16" t="s">
        <v>110</v>
      </c>
      <c r="I27" s="16"/>
      <c r="J27" s="16"/>
      <c r="K27" s="17"/>
    </row>
    <row r="28" spans="1:11" ht="48" customHeight="1" x14ac:dyDescent="0.3">
      <c r="A28" s="15">
        <v>23</v>
      </c>
      <c r="B28" s="16" t="s">
        <v>26</v>
      </c>
      <c r="C28" s="16" t="s">
        <v>111</v>
      </c>
      <c r="D28" s="15">
        <v>20</v>
      </c>
      <c r="E28" s="15" t="s">
        <v>66</v>
      </c>
      <c r="F28" s="15" t="str">
        <f>IF(Summary!$C$6="","",IF(Summary!$C$6&gt;=D28,"Yes","No"))</f>
        <v/>
      </c>
      <c r="G28" s="15" t="s">
        <v>21</v>
      </c>
      <c r="H28" s="16" t="s">
        <v>112</v>
      </c>
      <c r="I28" s="16"/>
      <c r="J28" s="16"/>
      <c r="K28" s="17"/>
    </row>
    <row r="29" spans="1:11" ht="48" customHeight="1" x14ac:dyDescent="0.3">
      <c r="A29" s="15">
        <v>24</v>
      </c>
      <c r="B29" s="16" t="s">
        <v>26</v>
      </c>
      <c r="C29" s="16" t="s">
        <v>113</v>
      </c>
      <c r="D29" s="15">
        <v>20</v>
      </c>
      <c r="E29" s="15" t="s">
        <v>66</v>
      </c>
      <c r="F29" s="15" t="str">
        <f>IF(Summary!$C$6="","",IF(Summary!$C$6&gt;=D29,"Yes","No"))</f>
        <v/>
      </c>
      <c r="G29" s="15" t="s">
        <v>21</v>
      </c>
      <c r="H29" s="16" t="s">
        <v>114</v>
      </c>
      <c r="I29" s="16"/>
      <c r="J29" s="16"/>
      <c r="K29" s="17"/>
    </row>
    <row r="30" spans="1:11" ht="48" customHeight="1" x14ac:dyDescent="0.3">
      <c r="A30" s="15">
        <v>25</v>
      </c>
      <c r="B30" s="16" t="s">
        <v>26</v>
      </c>
      <c r="C30" s="16" t="s">
        <v>115</v>
      </c>
      <c r="D30" s="15">
        <v>20</v>
      </c>
      <c r="E30" s="15" t="s">
        <v>75</v>
      </c>
      <c r="F30" s="15" t="str">
        <f>IF(Summary!$C$6="","",IF(Summary!$C$6&gt;=D30,"Yes","No"))</f>
        <v/>
      </c>
      <c r="G30" s="15" t="s">
        <v>21</v>
      </c>
      <c r="H30" s="16" t="s">
        <v>116</v>
      </c>
      <c r="I30" s="16"/>
      <c r="J30" s="16"/>
      <c r="K30" s="17"/>
    </row>
    <row r="31" spans="1:11" ht="48" customHeight="1" x14ac:dyDescent="0.3">
      <c r="A31" s="15">
        <v>26</v>
      </c>
      <c r="B31" s="16" t="s">
        <v>26</v>
      </c>
      <c r="C31" s="16" t="s">
        <v>117</v>
      </c>
      <c r="D31" s="15">
        <v>10</v>
      </c>
      <c r="E31" s="15" t="s">
        <v>66</v>
      </c>
      <c r="F31" s="15" t="str">
        <f>IF(Summary!$C$6="","",IF(Summary!$C$6&gt;=D31,"Yes","No"))</f>
        <v/>
      </c>
      <c r="G31" s="15" t="s">
        <v>21</v>
      </c>
      <c r="H31" s="16" t="s">
        <v>118</v>
      </c>
      <c r="I31" s="16"/>
      <c r="J31" s="16"/>
      <c r="K31" s="17"/>
    </row>
    <row r="32" spans="1:11" ht="48" customHeight="1" x14ac:dyDescent="0.3">
      <c r="A32" s="15">
        <v>27</v>
      </c>
      <c r="B32" s="16" t="s">
        <v>26</v>
      </c>
      <c r="C32" s="16" t="s">
        <v>119</v>
      </c>
      <c r="D32" s="15">
        <v>1</v>
      </c>
      <c r="E32" s="15" t="s">
        <v>66</v>
      </c>
      <c r="F32" s="15" t="str">
        <f>IF(Summary!$C$6="","",IF(Summary!$C$6&gt;=D32,"Yes","No"))</f>
        <v/>
      </c>
      <c r="G32" s="15" t="s">
        <v>21</v>
      </c>
      <c r="H32" s="16" t="s">
        <v>120</v>
      </c>
      <c r="I32" s="16"/>
      <c r="J32" s="16"/>
      <c r="K32" s="17"/>
    </row>
    <row r="33" spans="1:11" ht="48" customHeight="1" x14ac:dyDescent="0.3">
      <c r="A33" s="15">
        <v>28</v>
      </c>
      <c r="B33" s="16" t="s">
        <v>27</v>
      </c>
      <c r="C33" s="16" t="s">
        <v>121</v>
      </c>
      <c r="D33" s="15">
        <v>1</v>
      </c>
      <c r="E33" s="15" t="s">
        <v>66</v>
      </c>
      <c r="F33" s="15" t="str">
        <f>IF(Summary!$C$6="","",IF(Summary!$C$6&gt;=D33,"Yes","No"))</f>
        <v/>
      </c>
      <c r="G33" s="15" t="s">
        <v>21</v>
      </c>
      <c r="H33" s="16" t="s">
        <v>122</v>
      </c>
      <c r="I33" s="16"/>
      <c r="J33" s="16"/>
      <c r="K33" s="17"/>
    </row>
    <row r="34" spans="1:11" ht="48" customHeight="1" x14ac:dyDescent="0.3">
      <c r="A34" s="15">
        <v>29</v>
      </c>
      <c r="B34" s="16" t="s">
        <v>27</v>
      </c>
      <c r="C34" s="16" t="s">
        <v>123</v>
      </c>
      <c r="D34" s="15">
        <v>1</v>
      </c>
      <c r="E34" s="15" t="s">
        <v>66</v>
      </c>
      <c r="F34" s="15" t="str">
        <f>IF(Summary!$C$6="","",IF(Summary!$C$6&gt;=D34,"Yes","No"))</f>
        <v/>
      </c>
      <c r="G34" s="15" t="s">
        <v>21</v>
      </c>
      <c r="H34" s="16" t="s">
        <v>124</v>
      </c>
      <c r="I34" s="16"/>
      <c r="J34" s="16"/>
      <c r="K34" s="17"/>
    </row>
    <row r="35" spans="1:11" ht="48" customHeight="1" x14ac:dyDescent="0.3">
      <c r="A35" s="15">
        <v>30</v>
      </c>
      <c r="B35" s="16" t="s">
        <v>27</v>
      </c>
      <c r="C35" s="16" t="s">
        <v>125</v>
      </c>
      <c r="D35" s="15">
        <v>1</v>
      </c>
      <c r="E35" s="15" t="s">
        <v>66</v>
      </c>
      <c r="F35" s="15" t="str">
        <f>IF(Summary!$C$6="","",IF(Summary!$C$6&gt;=D35,"Yes","No"))</f>
        <v/>
      </c>
      <c r="G35" s="15" t="s">
        <v>21</v>
      </c>
      <c r="H35" s="16" t="s">
        <v>126</v>
      </c>
      <c r="I35" s="16"/>
      <c r="J35" s="16"/>
      <c r="K35" s="17"/>
    </row>
    <row r="36" spans="1:11" ht="48" customHeight="1" x14ac:dyDescent="0.3">
      <c r="A36" s="15">
        <v>31</v>
      </c>
      <c r="B36" s="16" t="s">
        <v>27</v>
      </c>
      <c r="C36" s="16" t="s">
        <v>127</v>
      </c>
      <c r="D36" s="15">
        <v>1</v>
      </c>
      <c r="E36" s="15" t="s">
        <v>75</v>
      </c>
      <c r="F36" s="15" t="str">
        <f>IF(Summary!$C$6="","",IF(Summary!$C$6&gt;=D36,"Yes","No"))</f>
        <v/>
      </c>
      <c r="G36" s="15" t="s">
        <v>21</v>
      </c>
      <c r="H36" s="16" t="s">
        <v>128</v>
      </c>
      <c r="I36" s="16"/>
      <c r="J36" s="16"/>
      <c r="K36" s="17"/>
    </row>
    <row r="37" spans="1:11" ht="48" customHeight="1" x14ac:dyDescent="0.3">
      <c r="A37" s="15">
        <v>32</v>
      </c>
      <c r="B37" s="16" t="s">
        <v>28</v>
      </c>
      <c r="C37" s="16" t="s">
        <v>129</v>
      </c>
      <c r="D37" s="15">
        <v>1</v>
      </c>
      <c r="E37" s="15" t="s">
        <v>75</v>
      </c>
      <c r="F37" s="15" t="str">
        <f>IF(Summary!$C$6="","",IF(Summary!$C$6&gt;=D37,"Yes","No"))</f>
        <v/>
      </c>
      <c r="G37" s="15" t="s">
        <v>21</v>
      </c>
      <c r="H37" s="16" t="s">
        <v>130</v>
      </c>
      <c r="I37" s="16"/>
      <c r="J37" s="16"/>
      <c r="K37" s="17"/>
    </row>
    <row r="38" spans="1:11" ht="48" customHeight="1" x14ac:dyDescent="0.3">
      <c r="A38" s="15">
        <v>33</v>
      </c>
      <c r="B38" s="16" t="s">
        <v>28</v>
      </c>
      <c r="C38" s="16" t="s">
        <v>131</v>
      </c>
      <c r="D38" s="15">
        <v>1</v>
      </c>
      <c r="E38" s="15" t="s">
        <v>75</v>
      </c>
      <c r="F38" s="15" t="str">
        <f>IF(Summary!$C$6="","",IF(Summary!$C$6&gt;=D38,"Yes","No"))</f>
        <v/>
      </c>
      <c r="G38" s="15" t="s">
        <v>21</v>
      </c>
      <c r="H38" s="16" t="s">
        <v>132</v>
      </c>
      <c r="I38" s="16"/>
      <c r="J38" s="16"/>
      <c r="K38" s="17"/>
    </row>
    <row r="39" spans="1:11" ht="48" customHeight="1" x14ac:dyDescent="0.3">
      <c r="A39" s="15">
        <v>34</v>
      </c>
      <c r="B39" s="16" t="s">
        <v>28</v>
      </c>
      <c r="C39" s="16" t="s">
        <v>133</v>
      </c>
      <c r="D39" s="15">
        <v>10</v>
      </c>
      <c r="E39" s="15" t="s">
        <v>66</v>
      </c>
      <c r="F39" s="15" t="str">
        <f>IF(Summary!$C$6="","",IF(Summary!$C$6&gt;=D39,"Yes","No"))</f>
        <v/>
      </c>
      <c r="G39" s="15" t="s">
        <v>21</v>
      </c>
      <c r="H39" s="16" t="s">
        <v>134</v>
      </c>
      <c r="I39" s="16"/>
      <c r="J39" s="16"/>
      <c r="K39" s="17"/>
    </row>
    <row r="40" spans="1:11" ht="48" customHeight="1" x14ac:dyDescent="0.3">
      <c r="A40" s="15">
        <v>35</v>
      </c>
      <c r="B40" s="16" t="s">
        <v>28</v>
      </c>
      <c r="C40" s="16" t="s">
        <v>135</v>
      </c>
      <c r="D40" s="15">
        <v>50</v>
      </c>
      <c r="E40" s="15" t="s">
        <v>75</v>
      </c>
      <c r="F40" s="15" t="str">
        <f>IF(Summary!$C$6="","",IF(Summary!$C$6&gt;=D40,"Yes","No"))</f>
        <v/>
      </c>
      <c r="G40" s="15" t="s">
        <v>21</v>
      </c>
      <c r="H40" s="16" t="s">
        <v>136</v>
      </c>
      <c r="I40" s="16"/>
      <c r="J40" s="16"/>
      <c r="K40" s="17"/>
    </row>
    <row r="41" spans="1:11" ht="48" customHeight="1" x14ac:dyDescent="0.3">
      <c r="A41" s="15">
        <v>36</v>
      </c>
      <c r="B41" s="16" t="s">
        <v>28</v>
      </c>
      <c r="C41" s="16" t="s">
        <v>137</v>
      </c>
      <c r="D41" s="15">
        <v>1</v>
      </c>
      <c r="E41" s="15" t="s">
        <v>75</v>
      </c>
      <c r="F41" s="15" t="str">
        <f>IF(Summary!$C$6="","",IF(Summary!$C$6&gt;=D41,"Yes","No"))</f>
        <v/>
      </c>
      <c r="G41" s="15" t="s">
        <v>21</v>
      </c>
      <c r="H41" s="16" t="s">
        <v>138</v>
      </c>
      <c r="I41" s="16"/>
      <c r="J41" s="16"/>
      <c r="K41" s="17"/>
    </row>
    <row r="42" spans="1:11" ht="48" customHeight="1" x14ac:dyDescent="0.3">
      <c r="A42" s="15">
        <v>37</v>
      </c>
      <c r="B42" s="16" t="s">
        <v>28</v>
      </c>
      <c r="C42" s="16" t="s">
        <v>139</v>
      </c>
      <c r="D42" s="15">
        <v>1</v>
      </c>
      <c r="E42" s="15" t="s">
        <v>75</v>
      </c>
      <c r="F42" s="15" t="str">
        <f>IF(Summary!$C$6="","",IF(Summary!$C$6&gt;=D42,"Yes","No"))</f>
        <v/>
      </c>
      <c r="G42" s="15" t="s">
        <v>21</v>
      </c>
      <c r="H42" s="16" t="s">
        <v>140</v>
      </c>
      <c r="I42" s="16"/>
      <c r="J42" s="16"/>
      <c r="K42" s="17"/>
    </row>
    <row r="43" spans="1:11" ht="48" customHeight="1" x14ac:dyDescent="0.3">
      <c r="A43" s="15">
        <v>38</v>
      </c>
      <c r="B43" s="16" t="s">
        <v>29</v>
      </c>
      <c r="C43" s="16" t="s">
        <v>141</v>
      </c>
      <c r="D43" s="15">
        <v>10</v>
      </c>
      <c r="E43" s="15" t="s">
        <v>66</v>
      </c>
      <c r="F43" s="15" t="str">
        <f>IF(Summary!$C$6="","",IF(Summary!$C$6&gt;=D43,"Yes","No"))</f>
        <v/>
      </c>
      <c r="G43" s="15" t="s">
        <v>21</v>
      </c>
      <c r="H43" s="16" t="s">
        <v>142</v>
      </c>
      <c r="I43" s="16"/>
      <c r="J43" s="16"/>
      <c r="K43" s="17"/>
    </row>
    <row r="44" spans="1:11" ht="48" customHeight="1" x14ac:dyDescent="0.3">
      <c r="A44" s="15">
        <v>39</v>
      </c>
      <c r="B44" s="16" t="s">
        <v>29</v>
      </c>
      <c r="C44" s="16" t="s">
        <v>143</v>
      </c>
      <c r="D44" s="15">
        <v>10</v>
      </c>
      <c r="E44" s="15" t="s">
        <v>75</v>
      </c>
      <c r="F44" s="15" t="str">
        <f>IF(Summary!$C$6="","",IF(Summary!$C$6&gt;=D44,"Yes","No"))</f>
        <v/>
      </c>
      <c r="G44" s="15" t="s">
        <v>21</v>
      </c>
      <c r="H44" s="16" t="s">
        <v>144</v>
      </c>
      <c r="I44" s="16"/>
      <c r="J44" s="16"/>
      <c r="K44" s="17"/>
    </row>
    <row r="45" spans="1:11" ht="48" customHeight="1" x14ac:dyDescent="0.3">
      <c r="A45" s="15">
        <v>40</v>
      </c>
      <c r="B45" s="16" t="s">
        <v>29</v>
      </c>
      <c r="C45" s="16" t="s">
        <v>145</v>
      </c>
      <c r="D45" s="15">
        <v>10</v>
      </c>
      <c r="E45" s="15" t="s">
        <v>75</v>
      </c>
      <c r="F45" s="15" t="str">
        <f>IF(Summary!$C$6="","",IF(Summary!$C$6&gt;=D45,"Yes","No"))</f>
        <v/>
      </c>
      <c r="G45" s="15" t="s">
        <v>21</v>
      </c>
      <c r="H45" s="16" t="s">
        <v>146</v>
      </c>
      <c r="I45" s="16"/>
      <c r="J45" s="16"/>
      <c r="K45" s="17"/>
    </row>
    <row r="46" spans="1:11" ht="48" customHeight="1" x14ac:dyDescent="0.3">
      <c r="A46" s="15">
        <v>41</v>
      </c>
      <c r="B46" s="16" t="s">
        <v>29</v>
      </c>
      <c r="C46" s="16" t="s">
        <v>147</v>
      </c>
      <c r="D46" s="15">
        <v>10</v>
      </c>
      <c r="E46" s="15" t="s">
        <v>66</v>
      </c>
      <c r="F46" s="15" t="str">
        <f>IF(Summary!$C$6="","",IF(Summary!$C$6&gt;=D46,"Yes","No"))</f>
        <v/>
      </c>
      <c r="G46" s="15" t="s">
        <v>21</v>
      </c>
      <c r="H46" s="16" t="s">
        <v>148</v>
      </c>
      <c r="I46" s="16"/>
      <c r="J46" s="16"/>
      <c r="K46" s="17"/>
    </row>
    <row r="47" spans="1:11" ht="48" customHeight="1" x14ac:dyDescent="0.3">
      <c r="A47" s="15">
        <v>42</v>
      </c>
      <c r="B47" s="16" t="s">
        <v>29</v>
      </c>
      <c r="C47" s="16" t="s">
        <v>149</v>
      </c>
      <c r="D47" s="15">
        <v>10</v>
      </c>
      <c r="E47" s="15" t="s">
        <v>75</v>
      </c>
      <c r="F47" s="15" t="str">
        <f>IF(Summary!$C$6="","",IF(Summary!$C$6&gt;=D47,"Yes","No"))</f>
        <v/>
      </c>
      <c r="G47" s="15" t="s">
        <v>21</v>
      </c>
      <c r="H47" s="16" t="s">
        <v>150</v>
      </c>
      <c r="I47" s="16"/>
      <c r="J47" s="16"/>
      <c r="K47" s="17"/>
    </row>
    <row r="48" spans="1:11" ht="48" customHeight="1" x14ac:dyDescent="0.3">
      <c r="A48" s="15">
        <v>43</v>
      </c>
      <c r="B48" s="16" t="s">
        <v>30</v>
      </c>
      <c r="C48" s="16" t="s">
        <v>151</v>
      </c>
      <c r="D48" s="15">
        <v>1</v>
      </c>
      <c r="E48" s="15" t="s">
        <v>66</v>
      </c>
      <c r="F48" s="15" t="str">
        <f>IF(Summary!$C$6="","",IF(Summary!$C$6&gt;=D48,"Yes","No"))</f>
        <v/>
      </c>
      <c r="G48" s="15" t="s">
        <v>21</v>
      </c>
      <c r="H48" s="16" t="s">
        <v>152</v>
      </c>
      <c r="I48" s="16"/>
      <c r="J48" s="16"/>
      <c r="K48" s="17"/>
    </row>
    <row r="49" spans="1:11" ht="48" customHeight="1" x14ac:dyDescent="0.3">
      <c r="A49" s="15">
        <v>44</v>
      </c>
      <c r="B49" s="16" t="s">
        <v>30</v>
      </c>
      <c r="C49" s="16" t="s">
        <v>153</v>
      </c>
      <c r="D49" s="15">
        <v>10</v>
      </c>
      <c r="E49" s="15" t="s">
        <v>66</v>
      </c>
      <c r="F49" s="15" t="str">
        <f>IF(Summary!$C$6="","",IF(Summary!$C$6&gt;=D49,"Yes","No"))</f>
        <v/>
      </c>
      <c r="G49" s="15" t="s">
        <v>21</v>
      </c>
      <c r="H49" s="16" t="s">
        <v>154</v>
      </c>
      <c r="I49" s="16"/>
      <c r="J49" s="16"/>
      <c r="K49" s="17"/>
    </row>
    <row r="50" spans="1:11" ht="48" customHeight="1" x14ac:dyDescent="0.3">
      <c r="A50" s="15">
        <v>45</v>
      </c>
      <c r="B50" s="16" t="s">
        <v>30</v>
      </c>
      <c r="C50" s="16" t="s">
        <v>155</v>
      </c>
      <c r="D50" s="15">
        <v>1</v>
      </c>
      <c r="E50" s="15" t="s">
        <v>75</v>
      </c>
      <c r="F50" s="15" t="str">
        <f>IF(Summary!$C$6="","",IF(Summary!$C$6&gt;=D50,"Yes","No"))</f>
        <v/>
      </c>
      <c r="G50" s="15" t="s">
        <v>21</v>
      </c>
      <c r="H50" s="16" t="s">
        <v>156</v>
      </c>
      <c r="I50" s="16"/>
      <c r="J50" s="16"/>
      <c r="K50" s="17"/>
    </row>
    <row r="51" spans="1:11" ht="48" customHeight="1" x14ac:dyDescent="0.3">
      <c r="A51" s="15">
        <v>46</v>
      </c>
      <c r="B51" s="16" t="s">
        <v>30</v>
      </c>
      <c r="C51" s="16" t="s">
        <v>157</v>
      </c>
      <c r="D51" s="15">
        <v>1</v>
      </c>
      <c r="E51" s="15" t="s">
        <v>75</v>
      </c>
      <c r="F51" s="15" t="str">
        <f>IF(Summary!$C$6="","",IF(Summary!$C$6&gt;=D51,"Yes","No"))</f>
        <v/>
      </c>
      <c r="G51" s="15" t="s">
        <v>21</v>
      </c>
      <c r="H51" s="16" t="s">
        <v>158</v>
      </c>
      <c r="I51" s="16"/>
      <c r="J51" s="16"/>
      <c r="K51" s="17"/>
    </row>
    <row r="52" spans="1:11" ht="48" customHeight="1" x14ac:dyDescent="0.3">
      <c r="A52" s="15">
        <v>47</v>
      </c>
      <c r="B52" s="16" t="s">
        <v>30</v>
      </c>
      <c r="C52" s="16" t="s">
        <v>159</v>
      </c>
      <c r="D52" s="15">
        <v>20</v>
      </c>
      <c r="E52" s="15" t="s">
        <v>75</v>
      </c>
      <c r="F52" s="15" t="str">
        <f>IF(Summary!$C$6="","",IF(Summary!$C$6&gt;=D52,"Yes","No"))</f>
        <v/>
      </c>
      <c r="G52" s="15" t="s">
        <v>21</v>
      </c>
      <c r="H52" s="16" t="s">
        <v>160</v>
      </c>
      <c r="I52" s="16"/>
      <c r="J52" s="16"/>
      <c r="K52" s="17"/>
    </row>
    <row r="53" spans="1:11" ht="48" customHeight="1" x14ac:dyDescent="0.3">
      <c r="A53" s="15">
        <v>48</v>
      </c>
      <c r="B53" s="16" t="s">
        <v>30</v>
      </c>
      <c r="C53" s="16" t="s">
        <v>161</v>
      </c>
      <c r="D53" s="15">
        <v>300</v>
      </c>
      <c r="E53" s="15" t="s">
        <v>66</v>
      </c>
      <c r="F53" s="15" t="str">
        <f>IF(Summary!$C$6="","",IF(Summary!$C$6&gt;=D53,"Yes","No"))</f>
        <v/>
      </c>
      <c r="G53" s="15" t="s">
        <v>21</v>
      </c>
      <c r="H53" s="16" t="s">
        <v>162</v>
      </c>
      <c r="I53" s="16"/>
      <c r="J53" s="16"/>
      <c r="K53" s="17"/>
    </row>
    <row r="54" spans="1:11" ht="48" customHeight="1" x14ac:dyDescent="0.3">
      <c r="A54" s="15">
        <v>49</v>
      </c>
      <c r="B54" s="16" t="s">
        <v>31</v>
      </c>
      <c r="C54" s="16" t="s">
        <v>163</v>
      </c>
      <c r="D54" s="15">
        <v>300</v>
      </c>
      <c r="E54" s="15" t="s">
        <v>66</v>
      </c>
      <c r="F54" s="15" t="str">
        <f>IF(Summary!$C$6="","",IF(Summary!$C$6&gt;=D54,"Yes","No"))</f>
        <v/>
      </c>
      <c r="G54" s="15" t="s">
        <v>21</v>
      </c>
      <c r="H54" s="16" t="s">
        <v>164</v>
      </c>
      <c r="I54" s="16"/>
      <c r="J54" s="16"/>
      <c r="K54" s="17"/>
    </row>
    <row r="55" spans="1:11" ht="48" customHeight="1" x14ac:dyDescent="0.3">
      <c r="A55" s="15">
        <v>50</v>
      </c>
      <c r="B55" s="16" t="s">
        <v>31</v>
      </c>
      <c r="C55" s="16" t="s">
        <v>165</v>
      </c>
      <c r="D55" s="15">
        <v>20</v>
      </c>
      <c r="E55" s="15" t="s">
        <v>75</v>
      </c>
      <c r="F55" s="15" t="str">
        <f>IF(Summary!$C$6="","",IF(Summary!$C$6&gt;=D55,"Yes","No"))</f>
        <v/>
      </c>
      <c r="G55" s="15" t="s">
        <v>21</v>
      </c>
      <c r="H55" s="16" t="s">
        <v>166</v>
      </c>
      <c r="I55" s="16"/>
      <c r="J55" s="16"/>
      <c r="K55" s="17"/>
    </row>
    <row r="56" spans="1:11" ht="48" customHeight="1" x14ac:dyDescent="0.3">
      <c r="A56" s="15">
        <v>51</v>
      </c>
      <c r="B56" s="16" t="s">
        <v>31</v>
      </c>
      <c r="C56" s="16" t="s">
        <v>167</v>
      </c>
      <c r="D56" s="15">
        <v>1</v>
      </c>
      <c r="E56" s="15" t="s">
        <v>75</v>
      </c>
      <c r="F56" s="15" t="str">
        <f>IF(Summary!$C$6="","",IF(Summary!$C$6&gt;=D56,"Yes","No"))</f>
        <v/>
      </c>
      <c r="G56" s="15" t="s">
        <v>21</v>
      </c>
      <c r="H56" s="16" t="s">
        <v>168</v>
      </c>
      <c r="I56" s="16"/>
      <c r="J56" s="16"/>
      <c r="K56" s="17"/>
    </row>
    <row r="57" spans="1:11" ht="48" customHeight="1" x14ac:dyDescent="0.3">
      <c r="A57" s="15">
        <v>52</v>
      </c>
      <c r="B57" s="16" t="s">
        <v>31</v>
      </c>
      <c r="C57" s="16" t="s">
        <v>169</v>
      </c>
      <c r="D57" s="15">
        <v>1</v>
      </c>
      <c r="E57" s="15" t="s">
        <v>75</v>
      </c>
      <c r="F57" s="15" t="str">
        <f>IF(Summary!$C$6="","",IF(Summary!$C$6&gt;=D57,"Yes","No"))</f>
        <v/>
      </c>
      <c r="G57" s="15" t="s">
        <v>21</v>
      </c>
      <c r="H57" s="16" t="s">
        <v>170</v>
      </c>
      <c r="I57" s="16"/>
      <c r="J57" s="16"/>
      <c r="K57" s="17"/>
    </row>
    <row r="58" spans="1:11" ht="48" customHeight="1" x14ac:dyDescent="0.3">
      <c r="A58" s="15">
        <v>53</v>
      </c>
      <c r="B58" s="16" t="s">
        <v>31</v>
      </c>
      <c r="C58" s="16" t="s">
        <v>171</v>
      </c>
      <c r="D58" s="15">
        <v>1</v>
      </c>
      <c r="E58" s="15" t="s">
        <v>75</v>
      </c>
      <c r="F58" s="15" t="str">
        <f>IF(Summary!$C$6="","",IF(Summary!$C$6&gt;=D58,"Yes","No"))</f>
        <v/>
      </c>
      <c r="G58" s="15" t="s">
        <v>21</v>
      </c>
      <c r="H58" s="16" t="s">
        <v>172</v>
      </c>
      <c r="I58" s="16"/>
      <c r="J58" s="16"/>
      <c r="K58" s="17"/>
    </row>
    <row r="59" spans="1:11" ht="48" customHeight="1" x14ac:dyDescent="0.3">
      <c r="A59" s="15">
        <v>54</v>
      </c>
      <c r="B59" s="16" t="s">
        <v>32</v>
      </c>
      <c r="C59" s="16" t="s">
        <v>173</v>
      </c>
      <c r="D59" s="15">
        <v>1</v>
      </c>
      <c r="E59" s="15" t="s">
        <v>75</v>
      </c>
      <c r="F59" s="15" t="str">
        <f>IF(Summary!$C$6="","",IF(Summary!$C$6&gt;=D59,"Yes","No"))</f>
        <v/>
      </c>
      <c r="G59" s="15" t="s">
        <v>21</v>
      </c>
      <c r="H59" s="16" t="s">
        <v>174</v>
      </c>
      <c r="I59" s="16"/>
      <c r="J59" s="16"/>
      <c r="K59" s="17"/>
    </row>
    <row r="60" spans="1:11" ht="48" customHeight="1" x14ac:dyDescent="0.3">
      <c r="A60" s="15">
        <v>55</v>
      </c>
      <c r="B60" s="16" t="s">
        <v>32</v>
      </c>
      <c r="C60" s="16" t="s">
        <v>175</v>
      </c>
      <c r="D60" s="15">
        <v>1</v>
      </c>
      <c r="E60" s="15" t="s">
        <v>75</v>
      </c>
      <c r="F60" s="15" t="str">
        <f>IF(Summary!$C$6="","",IF(Summary!$C$6&gt;=D60,"Yes","No"))</f>
        <v/>
      </c>
      <c r="G60" s="15" t="s">
        <v>21</v>
      </c>
      <c r="H60" s="16" t="s">
        <v>176</v>
      </c>
      <c r="I60" s="16"/>
      <c r="J60" s="16"/>
      <c r="K60" s="17"/>
    </row>
    <row r="61" spans="1:11" ht="48" customHeight="1" x14ac:dyDescent="0.3">
      <c r="A61" s="15">
        <v>56</v>
      </c>
      <c r="B61" s="16" t="s">
        <v>32</v>
      </c>
      <c r="C61" s="16" t="s">
        <v>177</v>
      </c>
      <c r="D61" s="15">
        <v>1</v>
      </c>
      <c r="E61" s="15" t="s">
        <v>75</v>
      </c>
      <c r="F61" s="15" t="str">
        <f>IF(Summary!$C$6="","",IF(Summary!$C$6&gt;=D61,"Yes","No"))</f>
        <v/>
      </c>
      <c r="G61" s="15" t="s">
        <v>21</v>
      </c>
      <c r="H61" s="16" t="s">
        <v>178</v>
      </c>
      <c r="I61" s="16"/>
      <c r="J61" s="16"/>
      <c r="K61" s="17"/>
    </row>
    <row r="62" spans="1:11" ht="48" customHeight="1" x14ac:dyDescent="0.3">
      <c r="A62" s="15">
        <v>57</v>
      </c>
      <c r="B62" s="16" t="s">
        <v>32</v>
      </c>
      <c r="C62" s="16" t="s">
        <v>179</v>
      </c>
      <c r="D62" s="15">
        <v>1</v>
      </c>
      <c r="E62" s="15" t="s">
        <v>75</v>
      </c>
      <c r="F62" s="15" t="str">
        <f>IF(Summary!$C$6="","",IF(Summary!$C$6&gt;=D62,"Yes","No"))</f>
        <v/>
      </c>
      <c r="G62" s="15" t="s">
        <v>21</v>
      </c>
      <c r="H62" s="16" t="s">
        <v>180</v>
      </c>
      <c r="I62" s="16"/>
      <c r="J62" s="16"/>
      <c r="K62" s="17"/>
    </row>
    <row r="63" spans="1:11" ht="48" customHeight="1" x14ac:dyDescent="0.3">
      <c r="A63" s="15">
        <v>58</v>
      </c>
      <c r="B63" s="16" t="s">
        <v>32</v>
      </c>
      <c r="C63" s="16" t="s">
        <v>181</v>
      </c>
      <c r="D63" s="15">
        <v>1</v>
      </c>
      <c r="E63" s="15" t="s">
        <v>75</v>
      </c>
      <c r="F63" s="15" t="str">
        <f>IF(Summary!$C$6="","",IF(Summary!$C$6&gt;=D63,"Yes","No"))</f>
        <v/>
      </c>
      <c r="G63" s="15" t="s">
        <v>21</v>
      </c>
      <c r="H63" s="16" t="s">
        <v>182</v>
      </c>
      <c r="I63" s="16"/>
      <c r="J63" s="16"/>
      <c r="K63" s="17"/>
    </row>
    <row r="64" spans="1:11" ht="48" customHeight="1" x14ac:dyDescent="0.3">
      <c r="A64" s="15">
        <v>59</v>
      </c>
      <c r="B64" s="16" t="s">
        <v>33</v>
      </c>
      <c r="C64" s="16" t="s">
        <v>183</v>
      </c>
      <c r="D64" s="15">
        <v>1</v>
      </c>
      <c r="E64" s="15" t="s">
        <v>75</v>
      </c>
      <c r="F64" s="15" t="str">
        <f>IF(Summary!$C$6="","",IF(Summary!$C$6&gt;=D64,"Yes","No"))</f>
        <v/>
      </c>
      <c r="G64" s="15" t="s">
        <v>21</v>
      </c>
      <c r="H64" s="16" t="s">
        <v>184</v>
      </c>
      <c r="I64" s="16"/>
      <c r="J64" s="16"/>
      <c r="K64" s="17"/>
    </row>
    <row r="65" spans="1:11" ht="48" customHeight="1" x14ac:dyDescent="0.3">
      <c r="A65" s="15">
        <v>60</v>
      </c>
      <c r="B65" s="16" t="s">
        <v>33</v>
      </c>
      <c r="C65" s="16" t="s">
        <v>185</v>
      </c>
      <c r="D65" s="15">
        <v>1</v>
      </c>
      <c r="E65" s="15" t="s">
        <v>75</v>
      </c>
      <c r="F65" s="15" t="str">
        <f>IF(Summary!$C$6="","",IF(Summary!$C$6&gt;=D65,"Yes","No"))</f>
        <v/>
      </c>
      <c r="G65" s="15" t="s">
        <v>21</v>
      </c>
      <c r="H65" s="16" t="s">
        <v>186</v>
      </c>
      <c r="I65" s="16"/>
      <c r="J65" s="16"/>
      <c r="K65" s="17"/>
    </row>
    <row r="66" spans="1:11" ht="48" customHeight="1" x14ac:dyDescent="0.3">
      <c r="A66" s="15">
        <v>61</v>
      </c>
      <c r="B66" s="16" t="s">
        <v>33</v>
      </c>
      <c r="C66" s="16" t="s">
        <v>187</v>
      </c>
      <c r="D66" s="15">
        <v>1</v>
      </c>
      <c r="E66" s="15" t="s">
        <v>66</v>
      </c>
      <c r="F66" s="15" t="str">
        <f>IF(Summary!$C$6="","",IF(Summary!$C$6&gt;=D66,"Yes","No"))</f>
        <v/>
      </c>
      <c r="G66" s="15" t="s">
        <v>21</v>
      </c>
      <c r="H66" s="16" t="s">
        <v>188</v>
      </c>
      <c r="I66" s="16"/>
      <c r="J66" s="16"/>
      <c r="K66" s="17"/>
    </row>
    <row r="68" spans="1:11" ht="28.05" customHeight="1" x14ac:dyDescent="0.3">
      <c r="A68" s="22" t="s">
        <v>34</v>
      </c>
      <c r="B68" s="19"/>
      <c r="C68" s="19"/>
      <c r="D68" s="19"/>
      <c r="E68" s="19"/>
      <c r="F68" s="19"/>
      <c r="G68" s="19"/>
      <c r="H68" s="19"/>
      <c r="I68" s="19"/>
      <c r="J68" s="19"/>
      <c r="K68" s="19"/>
    </row>
    <row r="69" spans="1:11" ht="19.95" customHeight="1" x14ac:dyDescent="0.3">
      <c r="A69" s="23" t="s">
        <v>35</v>
      </c>
      <c r="B69" s="19"/>
      <c r="C69" s="19"/>
      <c r="D69" s="19"/>
      <c r="E69" s="19"/>
      <c r="F69" s="19"/>
      <c r="G69" s="19"/>
      <c r="H69" s="19"/>
      <c r="I69" s="19"/>
      <c r="J69" s="19"/>
      <c r="K69" s="19"/>
    </row>
    <row r="70" spans="1:11" ht="19.95" customHeight="1" x14ac:dyDescent="0.3">
      <c r="A70" s="19"/>
      <c r="B70" s="19"/>
      <c r="C70" s="19"/>
      <c r="D70" s="19"/>
      <c r="E70" s="19"/>
      <c r="F70" s="19"/>
      <c r="G70" s="19"/>
      <c r="H70" s="19"/>
      <c r="I70" s="19"/>
      <c r="J70" s="19"/>
      <c r="K70" s="19"/>
    </row>
    <row r="71" spans="1:11" ht="25.95" customHeight="1" x14ac:dyDescent="0.3">
      <c r="A71" s="2"/>
      <c r="B71" s="2"/>
      <c r="C71" s="2"/>
      <c r="D71" s="20" t="s">
        <v>36</v>
      </c>
      <c r="E71" s="21"/>
      <c r="F71" s="21"/>
      <c r="G71" s="2"/>
      <c r="H71" s="20" t="s">
        <v>37</v>
      </c>
      <c r="I71" s="2"/>
      <c r="J71" s="2"/>
      <c r="K71" s="2"/>
    </row>
    <row r="72" spans="1:11" ht="10.050000000000001" customHeight="1" x14ac:dyDescent="0.3">
      <c r="A72" s="2"/>
      <c r="B72" s="2"/>
      <c r="C72" s="2"/>
      <c r="D72" s="2"/>
      <c r="E72" s="2"/>
      <c r="F72" s="2"/>
      <c r="G72" s="2"/>
      <c r="H72" s="2"/>
      <c r="I72" s="2"/>
      <c r="J72" s="2"/>
      <c r="K72" s="2"/>
    </row>
  </sheetData>
  <autoFilter ref="A5:K66" xr:uid="{00000000-0009-0000-0000-000002000000}"/>
  <mergeCells count="7">
    <mergeCell ref="C1:K1"/>
    <mergeCell ref="A2:I2"/>
    <mergeCell ref="A69:K70"/>
    <mergeCell ref="D71:F71"/>
    <mergeCell ref="J2:K2"/>
    <mergeCell ref="H71"/>
    <mergeCell ref="A68:K68"/>
  </mergeCells>
  <conditionalFormatting sqref="A6:K66">
    <cfRule type="expression" dxfId="4" priority="1">
      <formula>$F6="No"</formula>
    </cfRule>
  </conditionalFormatting>
  <conditionalFormatting sqref="E6:E66">
    <cfRule type="cellIs" dxfId="3" priority="5" operator="equal">
      <formula>"Critical"</formula>
    </cfRule>
  </conditionalFormatting>
  <conditionalFormatting sqref="G6:G66">
    <cfRule type="cellIs" dxfId="2" priority="2" operator="equal">
      <formula>"Pass"</formula>
    </cfRule>
    <cfRule type="cellIs" dxfId="1" priority="3" operator="equal">
      <formula>"Flag"</formula>
    </cfRule>
    <cfRule type="cellIs" dxfId="0" priority="4" operator="equal">
      <formula>"Fail"</formula>
    </cfRule>
  </conditionalFormatting>
  <dataValidations count="2">
    <dataValidation type="list" showErrorMessage="1" errorTitle="Pick from the list" error="Use Pending, Pass, Flag, Fail or N.A." sqref="G6:G66" xr:uid="{00000000-0002-0000-0200-000000000000}">
      <formula1>"Pending,Pass,Flag,Fail,N.A."</formula1>
    </dataValidation>
    <dataValidation type="date" operator="greaterThan" allowBlank="1" showErrorMessage="1" errorTitle="Date" error="Enter a valid date." sqref="K6:K66" xr:uid="{00000000-0002-0000-0200-000001000000}">
      <formula1>36526</formula1>
    </dataValidation>
  </dataValidations>
  <hyperlinks>
    <hyperlink ref="J2" r:id="rId1" xr:uid="{00000000-0004-0000-0200-000000000000}"/>
    <hyperlink ref="D71" r:id="rId2" xr:uid="{00000000-0004-0000-0200-000001000000}"/>
    <hyperlink ref="H71" r:id="rId3" xr:uid="{00000000-0004-0000-0200-000002000000}"/>
  </hyperlinks>
  <pageMargins left="0.75" right="0.75" top="1" bottom="1" header="0.5" footer="0.5"/>
  <pageSetup fitToHeight="0"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9"/>
  <sheetViews>
    <sheetView showGridLines="0" topLeftCell="A20" workbookViewId="0"/>
  </sheetViews>
  <sheetFormatPr defaultRowHeight="14.4" x14ac:dyDescent="0.3"/>
  <cols>
    <col min="1" max="1" width="3" customWidth="1"/>
    <col min="2" max="2" width="46" customWidth="1"/>
    <col min="3" max="8" width="14" customWidth="1"/>
  </cols>
  <sheetData>
    <row r="1" spans="1:8" ht="52.05" customHeight="1" x14ac:dyDescent="0.3">
      <c r="A1" s="1"/>
      <c r="B1" s="1"/>
      <c r="C1" s="22" t="s">
        <v>0</v>
      </c>
      <c r="D1" s="19"/>
      <c r="E1" s="19"/>
      <c r="F1" s="19"/>
      <c r="G1" s="19"/>
      <c r="H1" s="19"/>
    </row>
    <row r="2" spans="1:8" ht="22.05" customHeight="1" x14ac:dyDescent="0.3">
      <c r="A2" s="18" t="s">
        <v>1</v>
      </c>
      <c r="B2" s="19"/>
      <c r="C2" s="19"/>
      <c r="D2" s="19"/>
      <c r="E2" s="19"/>
      <c r="F2" s="19"/>
      <c r="G2" s="20" t="s">
        <v>2</v>
      </c>
      <c r="H2" s="21"/>
    </row>
    <row r="4" spans="1:8" x14ac:dyDescent="0.3">
      <c r="B4" s="3" t="s">
        <v>3</v>
      </c>
    </row>
    <row r="6" spans="1:8" ht="15.6" x14ac:dyDescent="0.3">
      <c r="B6" s="4" t="s">
        <v>4</v>
      </c>
      <c r="C6" s="5"/>
    </row>
    <row r="8" spans="1:8" x14ac:dyDescent="0.3">
      <c r="B8" s="6" t="s">
        <v>5</v>
      </c>
      <c r="C8" s="7" t="str">
        <f>IF($C$6="","",COUNTIFS(Checklist!$F$6:$F$66,"Yes",Checklist!$G$6:$G$66,"&lt;&gt;N.A."))</f>
        <v/>
      </c>
    </row>
    <row r="9" spans="1:8" x14ac:dyDescent="0.3">
      <c r="B9" s="6" t="s">
        <v>6</v>
      </c>
      <c r="C9" s="7" t="str">
        <f>IF($C$6="","",COUNTIF(Checklist!$F$6:$F$66,"No"))</f>
        <v/>
      </c>
    </row>
    <row r="10" spans="1:8" x14ac:dyDescent="0.3">
      <c r="B10" s="6" t="s">
        <v>7</v>
      </c>
      <c r="C10" s="7" t="str">
        <f>IF($C$6="","",COUNTIFS(Checklist!$F$6:$F$66,"Yes",Checklist!$G$6:$G$66,"N.A."))</f>
        <v/>
      </c>
    </row>
    <row r="11" spans="1:8" x14ac:dyDescent="0.3">
      <c r="B11" s="6" t="s">
        <v>8</v>
      </c>
      <c r="C11" s="7" t="str">
        <f>IF($C$6="","",COUNTIFS(Checklist!$F$6:$F$66,"Yes",Checklist!$G$6:$G$66,"Pass"))</f>
        <v/>
      </c>
    </row>
    <row r="12" spans="1:8" x14ac:dyDescent="0.3">
      <c r="B12" s="6" t="s">
        <v>9</v>
      </c>
      <c r="C12" s="7" t="str">
        <f>IF($C$6="","",COUNTIFS(Checklist!$F$6:$F$66,"Yes",Checklist!$G$6:$G$66,"Flag"))</f>
        <v/>
      </c>
    </row>
    <row r="13" spans="1:8" x14ac:dyDescent="0.3">
      <c r="B13" s="6" t="s">
        <v>10</v>
      </c>
      <c r="C13" s="7" t="str">
        <f>IF($C$6="","",COUNTIFS(Checklist!$F$6:$F$66,"Yes",Checklist!$G$6:$G$66,"Fail"))</f>
        <v/>
      </c>
    </row>
    <row r="14" spans="1:8" x14ac:dyDescent="0.3">
      <c r="B14" s="6" t="s">
        <v>11</v>
      </c>
      <c r="C14" s="7" t="str">
        <f>IF($C$6="","",COUNTIFS(Checklist!$F$6:$F$66,"Yes",Checklist!$G$6:$G$66,"Pending"))</f>
        <v/>
      </c>
    </row>
    <row r="15" spans="1:8" x14ac:dyDescent="0.3">
      <c r="B15" s="6" t="s">
        <v>12</v>
      </c>
      <c r="C15" s="7" t="str">
        <f>IF($C$6="","",COUNTIFS(Checklist!$F$6:$F$66,"Yes",Checklist!$E$6:$E$66,"Critical",Checklist!$G$6:$G$66,"Fail"))</f>
        <v/>
      </c>
    </row>
    <row r="16" spans="1:8" x14ac:dyDescent="0.3">
      <c r="B16" s="6" t="s">
        <v>13</v>
      </c>
      <c r="C16" s="7" t="str">
        <f>IF($C$6="","",COUNTIFS(Checklist!$F$6:$F$66,"Yes",Checklist!$E$6:$E$66,"Critical",Checklist!$G$6:$G$66,"Flag"))</f>
        <v/>
      </c>
    </row>
    <row r="17" spans="2:8" x14ac:dyDescent="0.3">
      <c r="B17" s="6" t="s">
        <v>14</v>
      </c>
      <c r="C17" s="7" t="str">
        <f>IF($C$6="","",COUNTIFS(Checklist!$F$6:$F$66,"Yes",Checklist!$E$6:$E$66,"Critical",Checklist!$G$6:$G$66,"Pending"))</f>
        <v/>
      </c>
    </row>
    <row r="18" spans="2:8" x14ac:dyDescent="0.3">
      <c r="B18" s="6" t="s">
        <v>15</v>
      </c>
      <c r="C18" s="8" t="str">
        <f>IF(OR($C$6="",C8=0),"",(C11+0.5*C12)/C8)</f>
        <v/>
      </c>
    </row>
    <row r="19" spans="2:8" ht="31.95" customHeight="1" x14ac:dyDescent="0.3">
      <c r="B19" s="9" t="s">
        <v>16</v>
      </c>
      <c r="C19" s="24" t="str">
        <f>IF($C$6="","Enter your headcount in C6",IF(C14&gt;0,"In progress: "&amp;C14&amp;" check(s) still pending",IF(C15&gt;0,"RED: fix the failed Critical checks first",IF(OR(C16&gt;0,C18&lt;0.85),"AMBER: close the flagged items","GREEN: in good shape, keep the evidence ready"))))</f>
        <v>Enter your headcount in C6</v>
      </c>
      <c r="D19" s="25"/>
      <c r="E19" s="25"/>
      <c r="F19" s="26"/>
    </row>
    <row r="21" spans="2:8" ht="15.6" x14ac:dyDescent="0.3">
      <c r="B21" s="10" t="s">
        <v>17</v>
      </c>
    </row>
    <row r="22" spans="2:8" x14ac:dyDescent="0.3">
      <c r="B22" s="11" t="s">
        <v>18</v>
      </c>
      <c r="C22" s="11" t="s">
        <v>19</v>
      </c>
      <c r="D22" s="11" t="s">
        <v>8</v>
      </c>
      <c r="E22" s="11" t="s">
        <v>20</v>
      </c>
      <c r="F22" s="11" t="s">
        <v>10</v>
      </c>
      <c r="G22" s="11" t="s">
        <v>21</v>
      </c>
      <c r="H22" s="11" t="s">
        <v>22</v>
      </c>
    </row>
    <row r="23" spans="2:8" x14ac:dyDescent="0.3">
      <c r="B23" s="12" t="s">
        <v>23</v>
      </c>
      <c r="C23" s="13" t="str">
        <f>IF($C$6="","",COUNTIFS(Checklist!$B$6:$B$66,$B23,Checklist!$F$6:$F$66,"Yes",Checklist!$G$6:$G$66,"&lt;&gt;N.A."))</f>
        <v/>
      </c>
      <c r="D23" s="13" t="str">
        <f>IF($C$6="","",COUNTIFS(Checklist!$B$6:$B$66,$B23,Checklist!$F$6:$F$66,"Yes",Checklist!$G$6:$G$66,"Pass"))</f>
        <v/>
      </c>
      <c r="E23" s="13" t="str">
        <f>IF($C$6="","",COUNTIFS(Checklist!$B$6:$B$66,$B23,Checklist!$F$6:$F$66,"Yes",Checklist!$G$6:$G$66,"Flag"))</f>
        <v/>
      </c>
      <c r="F23" s="13" t="str">
        <f>IF($C$6="","",COUNTIFS(Checklist!$B$6:$B$66,$B23,Checklist!$F$6:$F$66,"Yes",Checklist!$G$6:$G$66,"Fail"))</f>
        <v/>
      </c>
      <c r="G23" s="13" t="str">
        <f>IF($C$6="","",COUNTIFS(Checklist!$B$6:$B$66,$B23,Checklist!$F$6:$F$66,"Yes",Checklist!$G$6:$G$66,"Pending"))</f>
        <v/>
      </c>
      <c r="H23" s="14" t="str">
        <f t="shared" ref="H23:H33" si="0">IF(OR($C$6="",C23=0),"",(D23+0.5*E23)/C23)</f>
        <v/>
      </c>
    </row>
    <row r="24" spans="2:8" x14ac:dyDescent="0.3">
      <c r="B24" s="12" t="s">
        <v>24</v>
      </c>
      <c r="C24" s="13" t="str">
        <f>IF($C$6="","",COUNTIFS(Checklist!$B$6:$B$66,$B24,Checklist!$F$6:$F$66,"Yes",Checklist!$G$6:$G$66,"&lt;&gt;N.A."))</f>
        <v/>
      </c>
      <c r="D24" s="13" t="str">
        <f>IF($C$6="","",COUNTIFS(Checklist!$B$6:$B$66,$B24,Checklist!$F$6:$F$66,"Yes",Checklist!$G$6:$G$66,"Pass"))</f>
        <v/>
      </c>
      <c r="E24" s="13" t="str">
        <f>IF($C$6="","",COUNTIFS(Checklist!$B$6:$B$66,$B24,Checklist!$F$6:$F$66,"Yes",Checklist!$G$6:$G$66,"Flag"))</f>
        <v/>
      </c>
      <c r="F24" s="13" t="str">
        <f>IF($C$6="","",COUNTIFS(Checklist!$B$6:$B$66,$B24,Checklist!$F$6:$F$66,"Yes",Checklist!$G$6:$G$66,"Fail"))</f>
        <v/>
      </c>
      <c r="G24" s="13" t="str">
        <f>IF($C$6="","",COUNTIFS(Checklist!$B$6:$B$66,$B24,Checklist!$F$6:$F$66,"Yes",Checklist!$G$6:$G$66,"Pending"))</f>
        <v/>
      </c>
      <c r="H24" s="14" t="str">
        <f t="shared" si="0"/>
        <v/>
      </c>
    </row>
    <row r="25" spans="2:8" x14ac:dyDescent="0.3">
      <c r="B25" s="12" t="s">
        <v>25</v>
      </c>
      <c r="C25" s="13" t="str">
        <f>IF($C$6="","",COUNTIFS(Checklist!$B$6:$B$66,$B25,Checklist!$F$6:$F$66,"Yes",Checklist!$G$6:$G$66,"&lt;&gt;N.A."))</f>
        <v/>
      </c>
      <c r="D25" s="13" t="str">
        <f>IF($C$6="","",COUNTIFS(Checklist!$B$6:$B$66,$B25,Checklist!$F$6:$F$66,"Yes",Checklist!$G$6:$G$66,"Pass"))</f>
        <v/>
      </c>
      <c r="E25" s="13" t="str">
        <f>IF($C$6="","",COUNTIFS(Checklist!$B$6:$B$66,$B25,Checklist!$F$6:$F$66,"Yes",Checklist!$G$6:$G$66,"Flag"))</f>
        <v/>
      </c>
      <c r="F25" s="13" t="str">
        <f>IF($C$6="","",COUNTIFS(Checklist!$B$6:$B$66,$B25,Checklist!$F$6:$F$66,"Yes",Checklist!$G$6:$G$66,"Fail"))</f>
        <v/>
      </c>
      <c r="G25" s="13" t="str">
        <f>IF($C$6="","",COUNTIFS(Checklist!$B$6:$B$66,$B25,Checklist!$F$6:$F$66,"Yes",Checklist!$G$6:$G$66,"Pending"))</f>
        <v/>
      </c>
      <c r="H25" s="14" t="str">
        <f t="shared" si="0"/>
        <v/>
      </c>
    </row>
    <row r="26" spans="2:8" x14ac:dyDescent="0.3">
      <c r="B26" s="12" t="s">
        <v>26</v>
      </c>
      <c r="C26" s="13" t="str">
        <f>IF($C$6="","",COUNTIFS(Checklist!$B$6:$B$66,$B26,Checklist!$F$6:$F$66,"Yes",Checklist!$G$6:$G$66,"&lt;&gt;N.A."))</f>
        <v/>
      </c>
      <c r="D26" s="13" t="str">
        <f>IF($C$6="","",COUNTIFS(Checklist!$B$6:$B$66,$B26,Checklist!$F$6:$F$66,"Yes",Checklist!$G$6:$G$66,"Pass"))</f>
        <v/>
      </c>
      <c r="E26" s="13" t="str">
        <f>IF($C$6="","",COUNTIFS(Checklist!$B$6:$B$66,$B26,Checklist!$F$6:$F$66,"Yes",Checklist!$G$6:$G$66,"Flag"))</f>
        <v/>
      </c>
      <c r="F26" s="13" t="str">
        <f>IF($C$6="","",COUNTIFS(Checklist!$B$6:$B$66,$B26,Checklist!$F$6:$F$66,"Yes",Checklist!$G$6:$G$66,"Fail"))</f>
        <v/>
      </c>
      <c r="G26" s="13" t="str">
        <f>IF($C$6="","",COUNTIFS(Checklist!$B$6:$B$66,$B26,Checklist!$F$6:$F$66,"Yes",Checklist!$G$6:$G$66,"Pending"))</f>
        <v/>
      </c>
      <c r="H26" s="14" t="str">
        <f t="shared" si="0"/>
        <v/>
      </c>
    </row>
    <row r="27" spans="2:8" x14ac:dyDescent="0.3">
      <c r="B27" s="12" t="s">
        <v>27</v>
      </c>
      <c r="C27" s="13" t="str">
        <f>IF($C$6="","",COUNTIFS(Checklist!$B$6:$B$66,$B27,Checklist!$F$6:$F$66,"Yes",Checklist!$G$6:$G$66,"&lt;&gt;N.A."))</f>
        <v/>
      </c>
      <c r="D27" s="13" t="str">
        <f>IF($C$6="","",COUNTIFS(Checklist!$B$6:$B$66,$B27,Checklist!$F$6:$F$66,"Yes",Checklist!$G$6:$G$66,"Pass"))</f>
        <v/>
      </c>
      <c r="E27" s="13" t="str">
        <f>IF($C$6="","",COUNTIFS(Checklist!$B$6:$B$66,$B27,Checklist!$F$6:$F$66,"Yes",Checklist!$G$6:$G$66,"Flag"))</f>
        <v/>
      </c>
      <c r="F27" s="13" t="str">
        <f>IF($C$6="","",COUNTIFS(Checklist!$B$6:$B$66,$B27,Checklist!$F$6:$F$66,"Yes",Checklist!$G$6:$G$66,"Fail"))</f>
        <v/>
      </c>
      <c r="G27" s="13" t="str">
        <f>IF($C$6="","",COUNTIFS(Checklist!$B$6:$B$66,$B27,Checklist!$F$6:$F$66,"Yes",Checklist!$G$6:$G$66,"Pending"))</f>
        <v/>
      </c>
      <c r="H27" s="14" t="str">
        <f t="shared" si="0"/>
        <v/>
      </c>
    </row>
    <row r="28" spans="2:8" x14ac:dyDescent="0.3">
      <c r="B28" s="12" t="s">
        <v>28</v>
      </c>
      <c r="C28" s="13" t="str">
        <f>IF($C$6="","",COUNTIFS(Checklist!$B$6:$B$66,$B28,Checklist!$F$6:$F$66,"Yes",Checklist!$G$6:$G$66,"&lt;&gt;N.A."))</f>
        <v/>
      </c>
      <c r="D28" s="13" t="str">
        <f>IF($C$6="","",COUNTIFS(Checklist!$B$6:$B$66,$B28,Checklist!$F$6:$F$66,"Yes",Checklist!$G$6:$G$66,"Pass"))</f>
        <v/>
      </c>
      <c r="E28" s="13" t="str">
        <f>IF($C$6="","",COUNTIFS(Checklist!$B$6:$B$66,$B28,Checklist!$F$6:$F$66,"Yes",Checklist!$G$6:$G$66,"Flag"))</f>
        <v/>
      </c>
      <c r="F28" s="13" t="str">
        <f>IF($C$6="","",COUNTIFS(Checklist!$B$6:$B$66,$B28,Checklist!$F$6:$F$66,"Yes",Checklist!$G$6:$G$66,"Fail"))</f>
        <v/>
      </c>
      <c r="G28" s="13" t="str">
        <f>IF($C$6="","",COUNTIFS(Checklist!$B$6:$B$66,$B28,Checklist!$F$6:$F$66,"Yes",Checklist!$G$6:$G$66,"Pending"))</f>
        <v/>
      </c>
      <c r="H28" s="14" t="str">
        <f t="shared" si="0"/>
        <v/>
      </c>
    </row>
    <row r="29" spans="2:8" x14ac:dyDescent="0.3">
      <c r="B29" s="12" t="s">
        <v>29</v>
      </c>
      <c r="C29" s="13" t="str">
        <f>IF($C$6="","",COUNTIFS(Checklist!$B$6:$B$66,$B29,Checklist!$F$6:$F$66,"Yes",Checklist!$G$6:$G$66,"&lt;&gt;N.A."))</f>
        <v/>
      </c>
      <c r="D29" s="13" t="str">
        <f>IF($C$6="","",COUNTIFS(Checklist!$B$6:$B$66,$B29,Checklist!$F$6:$F$66,"Yes",Checklist!$G$6:$G$66,"Pass"))</f>
        <v/>
      </c>
      <c r="E29" s="13" t="str">
        <f>IF($C$6="","",COUNTIFS(Checklist!$B$6:$B$66,$B29,Checklist!$F$6:$F$66,"Yes",Checklist!$G$6:$G$66,"Flag"))</f>
        <v/>
      </c>
      <c r="F29" s="13" t="str">
        <f>IF($C$6="","",COUNTIFS(Checklist!$B$6:$B$66,$B29,Checklist!$F$6:$F$66,"Yes",Checklist!$G$6:$G$66,"Fail"))</f>
        <v/>
      </c>
      <c r="G29" s="13" t="str">
        <f>IF($C$6="","",COUNTIFS(Checklist!$B$6:$B$66,$B29,Checklist!$F$6:$F$66,"Yes",Checklist!$G$6:$G$66,"Pending"))</f>
        <v/>
      </c>
      <c r="H29" s="14" t="str">
        <f t="shared" si="0"/>
        <v/>
      </c>
    </row>
    <row r="30" spans="2:8" x14ac:dyDescent="0.3">
      <c r="B30" s="12" t="s">
        <v>30</v>
      </c>
      <c r="C30" s="13" t="str">
        <f>IF($C$6="","",COUNTIFS(Checklist!$B$6:$B$66,$B30,Checklist!$F$6:$F$66,"Yes",Checklist!$G$6:$G$66,"&lt;&gt;N.A."))</f>
        <v/>
      </c>
      <c r="D30" s="13" t="str">
        <f>IF($C$6="","",COUNTIFS(Checklist!$B$6:$B$66,$B30,Checklist!$F$6:$F$66,"Yes",Checklist!$G$6:$G$66,"Pass"))</f>
        <v/>
      </c>
      <c r="E30" s="13" t="str">
        <f>IF($C$6="","",COUNTIFS(Checklist!$B$6:$B$66,$B30,Checklist!$F$6:$F$66,"Yes",Checklist!$G$6:$G$66,"Flag"))</f>
        <v/>
      </c>
      <c r="F30" s="13" t="str">
        <f>IF($C$6="","",COUNTIFS(Checklist!$B$6:$B$66,$B30,Checklist!$F$6:$F$66,"Yes",Checklist!$G$6:$G$66,"Fail"))</f>
        <v/>
      </c>
      <c r="G30" s="13" t="str">
        <f>IF($C$6="","",COUNTIFS(Checklist!$B$6:$B$66,$B30,Checklist!$F$6:$F$66,"Yes",Checklist!$G$6:$G$66,"Pending"))</f>
        <v/>
      </c>
      <c r="H30" s="14" t="str">
        <f t="shared" si="0"/>
        <v/>
      </c>
    </row>
    <row r="31" spans="2:8" x14ac:dyDescent="0.3">
      <c r="B31" s="12" t="s">
        <v>31</v>
      </c>
      <c r="C31" s="13" t="str">
        <f>IF($C$6="","",COUNTIFS(Checklist!$B$6:$B$66,$B31,Checklist!$F$6:$F$66,"Yes",Checklist!$G$6:$G$66,"&lt;&gt;N.A."))</f>
        <v/>
      </c>
      <c r="D31" s="13" t="str">
        <f>IF($C$6="","",COUNTIFS(Checklist!$B$6:$B$66,$B31,Checklist!$F$6:$F$66,"Yes",Checklist!$G$6:$G$66,"Pass"))</f>
        <v/>
      </c>
      <c r="E31" s="13" t="str">
        <f>IF($C$6="","",COUNTIFS(Checklist!$B$6:$B$66,$B31,Checklist!$F$6:$F$66,"Yes",Checklist!$G$6:$G$66,"Flag"))</f>
        <v/>
      </c>
      <c r="F31" s="13" t="str">
        <f>IF($C$6="","",COUNTIFS(Checklist!$B$6:$B$66,$B31,Checklist!$F$6:$F$66,"Yes",Checklist!$G$6:$G$66,"Fail"))</f>
        <v/>
      </c>
      <c r="G31" s="13" t="str">
        <f>IF($C$6="","",COUNTIFS(Checklist!$B$6:$B$66,$B31,Checklist!$F$6:$F$66,"Yes",Checklist!$G$6:$G$66,"Pending"))</f>
        <v/>
      </c>
      <c r="H31" s="14" t="str">
        <f t="shared" si="0"/>
        <v/>
      </c>
    </row>
    <row r="32" spans="2:8" x14ac:dyDescent="0.3">
      <c r="B32" s="12" t="s">
        <v>32</v>
      </c>
      <c r="C32" s="13" t="str">
        <f>IF($C$6="","",COUNTIFS(Checklist!$B$6:$B$66,$B32,Checklist!$F$6:$F$66,"Yes",Checklist!$G$6:$G$66,"&lt;&gt;N.A."))</f>
        <v/>
      </c>
      <c r="D32" s="13" t="str">
        <f>IF($C$6="","",COUNTIFS(Checklist!$B$6:$B$66,$B32,Checklist!$F$6:$F$66,"Yes",Checklist!$G$6:$G$66,"Pass"))</f>
        <v/>
      </c>
      <c r="E32" s="13" t="str">
        <f>IF($C$6="","",COUNTIFS(Checklist!$B$6:$B$66,$B32,Checklist!$F$6:$F$66,"Yes",Checklist!$G$6:$G$66,"Flag"))</f>
        <v/>
      </c>
      <c r="F32" s="13" t="str">
        <f>IF($C$6="","",COUNTIFS(Checklist!$B$6:$B$66,$B32,Checklist!$F$6:$F$66,"Yes",Checklist!$G$6:$G$66,"Fail"))</f>
        <v/>
      </c>
      <c r="G32" s="13" t="str">
        <f>IF($C$6="","",COUNTIFS(Checklist!$B$6:$B$66,$B32,Checklist!$F$6:$F$66,"Yes",Checklist!$G$6:$G$66,"Pending"))</f>
        <v/>
      </c>
      <c r="H32" s="14" t="str">
        <f t="shared" si="0"/>
        <v/>
      </c>
    </row>
    <row r="33" spans="2:8" x14ac:dyDescent="0.3">
      <c r="B33" s="12" t="s">
        <v>33</v>
      </c>
      <c r="C33" s="13" t="str">
        <f>IF($C$6="","",COUNTIFS(Checklist!$B$6:$B$66,$B33,Checklist!$F$6:$F$66,"Yes",Checklist!$G$6:$G$66,"&lt;&gt;N.A."))</f>
        <v/>
      </c>
      <c r="D33" s="13" t="str">
        <f>IF($C$6="","",COUNTIFS(Checklist!$B$6:$B$66,$B33,Checklist!$F$6:$F$66,"Yes",Checklist!$G$6:$G$66,"Pass"))</f>
        <v/>
      </c>
      <c r="E33" s="13" t="str">
        <f>IF($C$6="","",COUNTIFS(Checklist!$B$6:$B$66,$B33,Checklist!$F$6:$F$66,"Yes",Checklist!$G$6:$G$66,"Flag"))</f>
        <v/>
      </c>
      <c r="F33" s="13" t="str">
        <f>IF($C$6="","",COUNTIFS(Checklist!$B$6:$B$66,$B33,Checklist!$F$6:$F$66,"Yes",Checklist!$G$6:$G$66,"Fail"))</f>
        <v/>
      </c>
      <c r="G33" s="13" t="str">
        <f>IF($C$6="","",COUNTIFS(Checklist!$B$6:$B$66,$B33,Checklist!$F$6:$F$66,"Yes",Checklist!$G$6:$G$66,"Pending"))</f>
        <v/>
      </c>
      <c r="H33" s="14" t="str">
        <f t="shared" si="0"/>
        <v/>
      </c>
    </row>
    <row r="35" spans="2:8" ht="28.05" customHeight="1" x14ac:dyDescent="0.3">
      <c r="B35" s="22" t="s">
        <v>34</v>
      </c>
      <c r="C35" s="19"/>
      <c r="D35" s="19"/>
      <c r="E35" s="19"/>
      <c r="F35" s="19"/>
      <c r="G35" s="19"/>
      <c r="H35" s="19"/>
    </row>
    <row r="36" spans="2:8" ht="19.95" customHeight="1" x14ac:dyDescent="0.3">
      <c r="B36" s="23" t="s">
        <v>35</v>
      </c>
      <c r="C36" s="19"/>
      <c r="D36" s="19"/>
      <c r="E36" s="19"/>
      <c r="F36" s="19"/>
      <c r="G36" s="19"/>
      <c r="H36" s="19"/>
    </row>
    <row r="37" spans="2:8" ht="19.95" customHeight="1" x14ac:dyDescent="0.3">
      <c r="B37" s="19"/>
      <c r="C37" s="19"/>
      <c r="D37" s="19"/>
      <c r="E37" s="19"/>
      <c r="F37" s="19"/>
      <c r="G37" s="19"/>
      <c r="H37" s="19"/>
    </row>
    <row r="38" spans="2:8" ht="25.95" customHeight="1" x14ac:dyDescent="0.3">
      <c r="B38" s="20" t="s">
        <v>36</v>
      </c>
      <c r="C38" s="20" t="s">
        <v>37</v>
      </c>
      <c r="D38" s="21"/>
      <c r="E38" s="21"/>
      <c r="F38" s="2"/>
      <c r="G38" s="2"/>
      <c r="H38" s="2"/>
    </row>
    <row r="39" spans="2:8" ht="10.050000000000001" customHeight="1" x14ac:dyDescent="0.3">
      <c r="B39" s="2"/>
      <c r="C39" s="2"/>
      <c r="D39" s="2"/>
      <c r="E39" s="2"/>
      <c r="F39" s="2"/>
      <c r="G39" s="2"/>
      <c r="H39" s="2"/>
    </row>
  </sheetData>
  <mergeCells count="8">
    <mergeCell ref="C1:H1"/>
    <mergeCell ref="A2:F2"/>
    <mergeCell ref="C38:E38"/>
    <mergeCell ref="G2:H2"/>
    <mergeCell ref="B35:H35"/>
    <mergeCell ref="B36:H37"/>
    <mergeCell ref="B38"/>
    <mergeCell ref="C19:F19"/>
  </mergeCells>
  <conditionalFormatting sqref="C19:F19">
    <cfRule type="expression" dxfId="7" priority="1">
      <formula>LEFT($C$19,3)="RED"</formula>
    </cfRule>
    <cfRule type="expression" dxfId="6" priority="2">
      <formula>LEFT($C$19,5)="AMBER"</formula>
    </cfRule>
    <cfRule type="expression" dxfId="5" priority="3">
      <formula>LEFT($C$19,5)="GREEN"</formula>
    </cfRule>
  </conditionalFormatting>
  <dataValidations count="1">
    <dataValidation type="whole" operator="greaterThanOrEqual" allowBlank="1" showErrorMessage="1" errorTitle="Whole number" error="Enter the total number of employees as a whole number." sqref="C6" xr:uid="{00000000-0002-0000-0100-000000000000}">
      <formula1>1</formula1>
    </dataValidation>
  </dataValidations>
  <hyperlinks>
    <hyperlink ref="G2" r:id="rId1" xr:uid="{00000000-0004-0000-0100-000000000000}"/>
    <hyperlink ref="B38" r:id="rId2" xr:uid="{00000000-0004-0000-0100-000001000000}"/>
    <hyperlink ref="C38" r:id="rId3" xr:uid="{00000000-0004-0000-0100-000002000000}"/>
  </hyperlinks>
  <pageMargins left="0.75" right="0.75" top="1" bottom="1" header="0.5" footer="0.5"/>
  <pageSetup fitToHeight="0" orientation="portrait"/>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How to use</vt:lpstr>
      <vt:lpstr>Checklist</vt:lpstr>
      <vt:lpstr>Summary</vt:lpstr>
      <vt:lpstr>Checklist!Print_Titles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Priti Gupta</cp:lastModifiedBy>
  <dcterms:created xsi:type="dcterms:W3CDTF">2026-10-13T09:21:31Z</dcterms:created>
  <dcterms:modified xsi:type="dcterms:W3CDTF">2026-10-13T09:50:29Z</dcterms:modified>
</cp:coreProperties>
</file>