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st Sheet" sheetId="2" state="visible" r:id="rId2"/>
    <sheet xmlns:r="http://schemas.openxmlformats.org/officeDocument/2006/relationships" name="Do I Need It" sheetId="3" state="visible" r:id="rId3"/>
    <sheet xmlns:r="http://schemas.openxmlformats.org/officeDocument/2006/relationships" name="Rates and 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DCE7F2"/>
      <sz val="10"/>
    </font>
    <font>
      <name val="Calibri"/>
      <b val="1"/>
      <color rgb="00FFFFFF"/>
      <sz val="11"/>
      <u val="single"/>
    </font>
    <font>
      <name val="Calibri"/>
      <b val="1"/>
      <color rgb="000A2647"/>
      <sz val="12"/>
    </font>
    <font>
      <name val="Calibri"/>
      <color rgb="00222222"/>
      <sz val="10.5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FFFFFF"/>
      <sz val="10"/>
    </font>
    <font>
      <name val="Calibri"/>
      <color rgb="00555555"/>
      <sz val="10"/>
    </font>
  </fonts>
  <fills count="7">
    <fill>
      <patternFill/>
    </fill>
    <fill>
      <patternFill patternType="gray125"/>
    </fill>
    <fill>
      <patternFill patternType="solid">
        <fgColor rgb="00FCFAFA"/>
      </patternFill>
    </fill>
    <fill>
      <patternFill patternType="solid">
        <fgColor rgb="000A2647"/>
      </patternFill>
    </fill>
    <fill>
      <patternFill patternType="solid">
        <fgColor rgb="00F35957"/>
      </patternFill>
    </fill>
    <fill>
      <patternFill patternType="solid">
        <fgColor rgb="00FFF8E1"/>
      </patternFill>
    </fill>
    <fill>
      <patternFill patternType="solid">
        <fgColor rgb="00EEF3F8"/>
      </patternFill>
    </fill>
  </fills>
  <borders count="6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left/>
      <right/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/>
      <diagonal/>
    </border>
    <border>
      <left/>
      <right/>
      <top style="thin">
        <color rgb="00C9D3DF"/>
      </top>
      <bottom style="thin">
        <color rgb="00C9D3DF"/>
      </bottom>
      <diagonal/>
    </border>
    <border>
      <left/>
      <right style="thin">
        <color rgb="00C9D3DF"/>
      </right>
      <top style="thin">
        <color rgb="00C9D3DF"/>
      </top>
      <bottom style="thin">
        <color rgb="00C9D3D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left" vertical="center"/>
    </xf>
    <xf numFmtId="165" fontId="6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7" fillId="5" borderId="1" applyAlignment="1" pivotButton="0" quotePrefix="0" xfId="0">
      <alignment horizontal="center" vertical="center"/>
    </xf>
    <xf numFmtId="1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ill>
        <patternFill patternType="solid">
          <bgColor rgb="00E3F4E8"/>
        </patternFill>
      </fill>
    </dxf>
    <dxf>
      <fill>
        <patternFill patternType="solid">
          <bgColor rgb="00F2F2F2"/>
        </patternFill>
      </fill>
    </dxf>
    <dxf>
      <font>
        <b val="1"/>
        <color rgb="00B42318"/>
      </font>
      <fill>
        <patternFill patternType="solid">
          <bgColor rgb="00FDE2E1"/>
        </patternFill>
      </fill>
    </dxf>
    <dxf>
      <font>
        <b val="1"/>
        <color rgb="001B6B3A"/>
      </font>
      <fill>
        <patternFill patternType="solid">
          <bgColor rgb="00E3F4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2.xml" Id="rId4"/></Relationships>
</file>

<file path=xl/worksheets/_rels/sheet3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3.xm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4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0" customWidth="1" min="3" max="3"/>
    <col width="30" customWidth="1" min="4" max="4"/>
    <col width="30" customWidth="1" min="5" max="5"/>
    <col width="10" customWidth="1" min="6" max="6"/>
  </cols>
  <sheetData>
    <row r="1" ht="52" customHeight="1">
      <c r="A1" s="1" t="n"/>
      <c r="B1" s="1" t="n"/>
      <c r="C1" s="2" t="inlineStr">
        <is>
          <t>PF + ESI APPLICABILITY AND COST SHEET</t>
        </is>
      </c>
    </row>
    <row r="2" ht="22" customHeight="1">
      <c r="A2" s="3" t="inlineStr">
        <is>
          <t>Check if PF/ESI applies to you, then see what each employee really costs</t>
        </is>
      </c>
      <c r="E2" s="4" t="inlineStr">
        <is>
          <t>Book Your Demo  →</t>
        </is>
      </c>
      <c r="F2" s="5" t="n"/>
    </row>
    <row r="4" ht="18" customHeight="1">
      <c r="B4" s="6" t="inlineStr">
        <is>
          <t>What this file does</t>
        </is>
      </c>
    </row>
    <row r="5" ht="34" customHeight="1">
      <c r="B5" s="7" t="inlineStr">
        <is>
          <t>1. 'Do I Need It?' tells you whether PF and ESI are mandatory for your headcount.</t>
        </is>
      </c>
    </row>
    <row r="6" ht="34" customHeight="1">
      <c r="B6" s="7" t="inlineStr">
        <is>
          <t>2. 'Cost Sheet' shows employer cost and employee deduction for each salary, using the PF ceiling of ₹25,000 and the ESI limit of ₹21,000.</t>
        </is>
      </c>
    </row>
    <row r="7" ht="34" customHeight="1">
      <c r="B7" s="7" t="inlineStr">
        <is>
          <t>3. 'Rates and Sources' lists every rate used, so you can change it if the law changes.</t>
        </is>
      </c>
    </row>
    <row r="8" ht="18" customHeight="1">
      <c r="B8" s="7" t="inlineStr"/>
    </row>
    <row r="9" ht="18" customHeight="1">
      <c r="B9" s="6" t="inlineStr">
        <is>
          <t>How to use it</t>
        </is>
      </c>
    </row>
    <row r="10" ht="34" customHeight="1">
      <c r="B10" s="7" t="inlineStr">
        <is>
          <t>Cells with a light yellow background are inputs. Change them. Everything else calculates on its own.</t>
        </is>
      </c>
    </row>
    <row r="11" ht="34" customHeight="1">
      <c r="B11" s="7" t="inlineStr">
        <is>
          <t>Replace the example salaries on the Cost Sheet with your own team.</t>
        </is>
      </c>
    </row>
    <row r="12" ht="18" customHeight="1">
      <c r="B12" s="7" t="inlineStr"/>
    </row>
    <row r="13" ht="18" customHeight="1">
      <c r="B13" s="6" t="inlineStr">
        <is>
          <t>Please note</t>
        </is>
      </c>
    </row>
    <row r="14" ht="34" customHeight="1">
      <c r="B14" s="7" t="inlineStr">
        <is>
          <t>This is a planning tool, not legal advice. Rates and ceilings change. Confirm with the EPFO and ESIC portals or your CA before you file.</t>
        </is>
      </c>
    </row>
    <row r="15" ht="34" customHeight="1">
      <c r="B15" s="7" t="inlineStr">
        <is>
          <t>The PF wage here is the 'Basic + DA' part of salary. Enter your own figure. Under the Code on Wages, allowances cannot be more than 50% of total remuneration, so the wage base for PF may be higher than your old basic. [VERIFY with your CA]</t>
        </is>
      </c>
    </row>
    <row r="17" ht="28" customHeight="1">
      <c r="B17" s="2" t="inlineStr">
        <is>
          <t>Running PF and ESI by hand every month?</t>
        </is>
      </c>
    </row>
    <row r="18" ht="20" customHeight="1">
      <c r="B18" s="8" t="inlineStr">
        <is>
          <t>Runtime HRMS calculates statutory deductions with payroll, so the numbers match your salary sheet.</t>
        </is>
      </c>
    </row>
    <row r="19" ht="20" customHeight="1"/>
    <row r="20" ht="26" customHeight="1">
      <c r="B20" s="4" t="inlineStr">
        <is>
          <t>Book Your Demo</t>
        </is>
      </c>
      <c r="C20" s="5" t="n"/>
      <c r="D20" s="4" t="inlineStr">
        <is>
          <t>Start a Free Trial</t>
        </is>
      </c>
      <c r="E20" s="5" t="n"/>
    </row>
    <row r="21" ht="10" customHeight="1">
      <c r="B21" s="9" t="n"/>
      <c r="C21" s="9" t="n"/>
      <c r="D21" s="9" t="n"/>
      <c r="E21" s="9" t="n"/>
    </row>
  </sheetData>
  <mergeCells count="19">
    <mergeCell ref="D20:E20"/>
    <mergeCell ref="B9:E9"/>
    <mergeCell ref="B18:E19"/>
    <mergeCell ref="B6:E6"/>
    <mergeCell ref="B15:E15"/>
    <mergeCell ref="B5:E5"/>
    <mergeCell ref="B4:E4"/>
    <mergeCell ref="B7:E7"/>
    <mergeCell ref="E2:F2"/>
    <mergeCell ref="B12:E12"/>
    <mergeCell ref="B11:E11"/>
    <mergeCell ref="C1:F1"/>
    <mergeCell ref="B14:E14"/>
    <mergeCell ref="B17:E17"/>
    <mergeCell ref="B8:E8"/>
    <mergeCell ref="B13:E13"/>
    <mergeCell ref="B20:C20"/>
    <mergeCell ref="A2:D2"/>
    <mergeCell ref="B10:E10"/>
  </mergeCells>
  <hyperlinks>
    <hyperlink xmlns:r="http://schemas.openxmlformats.org/officeDocument/2006/relationships" ref="E2" r:id="rId1"/>
    <hyperlink xmlns:r="http://schemas.openxmlformats.org/officeDocument/2006/relationships" ref="B20" r:id="rId2"/>
    <hyperlink xmlns:r="http://schemas.openxmlformats.org/officeDocument/2006/relationships" ref="D20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1" customWidth="1" min="8" max="8"/>
    <col width="13" customWidth="1" min="9" max="9"/>
    <col width="13" customWidth="1" min="10" max="10"/>
    <col width="14" customWidth="1" min="11" max="11"/>
    <col width="14" customWidth="1" min="12" max="12"/>
    <col width="14" customWidth="1" min="13" max="13"/>
    <col width="15" customWidth="1" min="14" max="14"/>
  </cols>
  <sheetData>
    <row r="1" ht="52" customHeight="1">
      <c r="A1" s="1" t="n"/>
      <c r="B1" s="2" t="inlineStr">
        <is>
          <t>PER-EMPLOYEE PF + ESI COST</t>
        </is>
      </c>
    </row>
    <row r="2" ht="22" customHeight="1">
      <c r="A2" s="3" t="inlineStr">
        <is>
          <t>Edit the yellow salary columns. Rates come from the Rates sheet</t>
        </is>
      </c>
      <c r="M2" s="4" t="inlineStr">
        <is>
          <t>Book Your Demo  →</t>
        </is>
      </c>
      <c r="N2" s="5" t="n"/>
    </row>
    <row r="4" ht="62" customHeight="1">
      <c r="A4" s="10" t="inlineStr">
        <is>
          <t>Employee / role</t>
        </is>
      </c>
      <c r="B4" s="10" t="inlineStr">
        <is>
          <t>Monthly gross</t>
        </is>
      </c>
      <c r="C4" s="10" t="inlineStr">
        <is>
          <t>PF wage (Basic + DA)</t>
        </is>
      </c>
      <c r="D4" s="10" t="inlineStr">
        <is>
          <t>PF wage counted (capped)</t>
        </is>
      </c>
      <c r="E4" s="10" t="inlineStr">
        <is>
          <t>Employer PF</t>
        </is>
      </c>
      <c r="F4" s="10" t="inlineStr">
        <is>
          <t>Employer EDLI</t>
        </is>
      </c>
      <c r="G4" s="10" t="inlineStr">
        <is>
          <t>Employee PF</t>
        </is>
      </c>
      <c r="H4" s="10" t="inlineStr">
        <is>
          <t>ESI covered?</t>
        </is>
      </c>
      <c r="I4" s="10" t="inlineStr">
        <is>
          <t>Employer ESI</t>
        </is>
      </c>
      <c r="J4" s="10" t="inlineStr">
        <is>
          <t>Employee ESI</t>
        </is>
      </c>
      <c r="K4" s="10" t="inlineStr">
        <is>
          <t>Employer total cost per month</t>
        </is>
      </c>
      <c r="L4" s="10" t="inlineStr">
        <is>
          <t>Employee deduction</t>
        </is>
      </c>
      <c r="M4" s="10" t="inlineStr">
        <is>
          <t>Approx. in-hand (before tax / PT)</t>
        </is>
      </c>
      <c r="N4" s="10" t="inlineStr">
        <is>
          <t>Extra employer PF cost vs old ₹15,000 ceiling</t>
        </is>
      </c>
    </row>
    <row r="5">
      <c r="A5" s="11" t="inlineStr">
        <is>
          <t>Helper / peon</t>
        </is>
      </c>
      <c r="B5" s="12" t="n">
        <v>12000</v>
      </c>
      <c r="C5" s="12">
        <f>ROUND(B5*0.5,0)</f>
        <v/>
      </c>
      <c r="D5" s="13">
        <f>MIN(C5,'Rates and Sources'!$B$5)</f>
        <v/>
      </c>
      <c r="E5" s="13">
        <f>ROUND(D5*'Rates and Sources'!$B$8,0)</f>
        <v/>
      </c>
      <c r="F5" s="13">
        <f>ROUND(D5*'Rates and Sources'!$B$9,0)</f>
        <v/>
      </c>
      <c r="G5" s="13">
        <f>ROUND(D5*'Rates and Sources'!$B$7,0)</f>
        <v/>
      </c>
      <c r="H5" s="14">
        <f>IF(B5&lt;='Rates and Sources'!$B$6,"Yes","No")</f>
        <v/>
      </c>
      <c r="I5" s="13">
        <f>IF(H5="Yes",ROUND(B5*'Rates and Sources'!$B$12,0),0)</f>
        <v/>
      </c>
      <c r="J5" s="13">
        <f>IF(H5="Yes",ROUND(B5*'Rates and Sources'!$B$13,0),0)</f>
        <v/>
      </c>
      <c r="K5" s="15">
        <f>B5+E5+F5+I5</f>
        <v/>
      </c>
      <c r="L5" s="13">
        <f>G5+J5</f>
        <v/>
      </c>
      <c r="M5" s="13">
        <f>B5-L5</f>
        <v/>
      </c>
      <c r="N5" s="13">
        <f>ROUND(MIN(C5,'Rates and Sources'!$B$5)*('Rates and Sources'!$B$8+'Rates and Sources'!$B$9),0)-ROUND(MIN(C5,'Rates and Sources'!$B$14)*('Rates and Sources'!$B$8+'Rates and Sources'!$B$9),0)</f>
        <v/>
      </c>
    </row>
    <row r="6">
      <c r="A6" s="11" t="inlineStr">
        <is>
          <t>Telecaller</t>
        </is>
      </c>
      <c r="B6" s="12" t="n">
        <v>15000</v>
      </c>
      <c r="C6" s="12">
        <f>ROUND(B6*0.5,0)</f>
        <v/>
      </c>
      <c r="D6" s="13">
        <f>MIN(C6,'Rates and Sources'!$B$5)</f>
        <v/>
      </c>
      <c r="E6" s="13">
        <f>ROUND(D6*'Rates and Sources'!$B$8,0)</f>
        <v/>
      </c>
      <c r="F6" s="13">
        <f>ROUND(D6*'Rates and Sources'!$B$9,0)</f>
        <v/>
      </c>
      <c r="G6" s="13">
        <f>ROUND(D6*'Rates and Sources'!$B$7,0)</f>
        <v/>
      </c>
      <c r="H6" s="14">
        <f>IF(B6&lt;='Rates and Sources'!$B$6,"Yes","No")</f>
        <v/>
      </c>
      <c r="I6" s="13">
        <f>IF(H6="Yes",ROUND(B6*'Rates and Sources'!$B$12,0),0)</f>
        <v/>
      </c>
      <c r="J6" s="13">
        <f>IF(H6="Yes",ROUND(B6*'Rates and Sources'!$B$13,0),0)</f>
        <v/>
      </c>
      <c r="K6" s="15">
        <f>B6+E6+F6+I6</f>
        <v/>
      </c>
      <c r="L6" s="13">
        <f>G6+J6</f>
        <v/>
      </c>
      <c r="M6" s="13">
        <f>B6-L6</f>
        <v/>
      </c>
      <c r="N6" s="13">
        <f>ROUND(MIN(C6,'Rates and Sources'!$B$5)*('Rates and Sources'!$B$8+'Rates and Sources'!$B$9),0)-ROUND(MIN(C6,'Rates and Sources'!$B$14)*('Rates and Sources'!$B$8+'Rates and Sources'!$B$9),0)</f>
        <v/>
      </c>
    </row>
    <row r="7">
      <c r="A7" s="11" t="inlineStr">
        <is>
          <t>Sales executive</t>
        </is>
      </c>
      <c r="B7" s="12" t="n">
        <v>18000</v>
      </c>
      <c r="C7" s="12">
        <f>ROUND(B7*0.5,0)</f>
        <v/>
      </c>
      <c r="D7" s="13">
        <f>MIN(C7,'Rates and Sources'!$B$5)</f>
        <v/>
      </c>
      <c r="E7" s="13">
        <f>ROUND(D7*'Rates and Sources'!$B$8,0)</f>
        <v/>
      </c>
      <c r="F7" s="13">
        <f>ROUND(D7*'Rates and Sources'!$B$9,0)</f>
        <v/>
      </c>
      <c r="G7" s="13">
        <f>ROUND(D7*'Rates and Sources'!$B$7,0)</f>
        <v/>
      </c>
      <c r="H7" s="14">
        <f>IF(B7&lt;='Rates and Sources'!$B$6,"Yes","No")</f>
        <v/>
      </c>
      <c r="I7" s="13">
        <f>IF(H7="Yes",ROUND(B7*'Rates and Sources'!$B$12,0),0)</f>
        <v/>
      </c>
      <c r="J7" s="13">
        <f>IF(H7="Yes",ROUND(B7*'Rates and Sources'!$B$13,0),0)</f>
        <v/>
      </c>
      <c r="K7" s="15">
        <f>B7+E7+F7+I7</f>
        <v/>
      </c>
      <c r="L7" s="13">
        <f>G7+J7</f>
        <v/>
      </c>
      <c r="M7" s="13">
        <f>B7-L7</f>
        <v/>
      </c>
      <c r="N7" s="13">
        <f>ROUND(MIN(C7,'Rates and Sources'!$B$5)*('Rates and Sources'!$B$8+'Rates and Sources'!$B$9),0)-ROUND(MIN(C7,'Rates and Sources'!$B$14)*('Rates and Sources'!$B$8+'Rates and Sources'!$B$9),0)</f>
        <v/>
      </c>
    </row>
    <row r="8">
      <c r="A8" s="11" t="inlineStr">
        <is>
          <t>Accountant</t>
        </is>
      </c>
      <c r="B8" s="12" t="n">
        <v>21000</v>
      </c>
      <c r="C8" s="12">
        <f>ROUND(B8*0.5,0)</f>
        <v/>
      </c>
      <c r="D8" s="13">
        <f>MIN(C8,'Rates and Sources'!$B$5)</f>
        <v/>
      </c>
      <c r="E8" s="13">
        <f>ROUND(D8*'Rates and Sources'!$B$8,0)</f>
        <v/>
      </c>
      <c r="F8" s="13">
        <f>ROUND(D8*'Rates and Sources'!$B$9,0)</f>
        <v/>
      </c>
      <c r="G8" s="13">
        <f>ROUND(D8*'Rates and Sources'!$B$7,0)</f>
        <v/>
      </c>
      <c r="H8" s="14">
        <f>IF(B8&lt;='Rates and Sources'!$B$6,"Yes","No")</f>
        <v/>
      </c>
      <c r="I8" s="13">
        <f>IF(H8="Yes",ROUND(B8*'Rates and Sources'!$B$12,0),0)</f>
        <v/>
      </c>
      <c r="J8" s="13">
        <f>IF(H8="Yes",ROUND(B8*'Rates and Sources'!$B$13,0),0)</f>
        <v/>
      </c>
      <c r="K8" s="15">
        <f>B8+E8+F8+I8</f>
        <v/>
      </c>
      <c r="L8" s="13">
        <f>G8+J8</f>
        <v/>
      </c>
      <c r="M8" s="13">
        <f>B8-L8</f>
        <v/>
      </c>
      <c r="N8" s="13">
        <f>ROUND(MIN(C8,'Rates and Sources'!$B$5)*('Rates and Sources'!$B$8+'Rates and Sources'!$B$9),0)-ROUND(MIN(C8,'Rates and Sources'!$B$14)*('Rates and Sources'!$B$8+'Rates and Sources'!$B$9),0)</f>
        <v/>
      </c>
    </row>
    <row r="9">
      <c r="A9" s="11" t="inlineStr">
        <is>
          <t>Executive</t>
        </is>
      </c>
      <c r="B9" s="12" t="n">
        <v>22000</v>
      </c>
      <c r="C9" s="12">
        <f>ROUND(B9*0.5,0)</f>
        <v/>
      </c>
      <c r="D9" s="13">
        <f>MIN(C9,'Rates and Sources'!$B$5)</f>
        <v/>
      </c>
      <c r="E9" s="13">
        <f>ROUND(D9*'Rates and Sources'!$B$8,0)</f>
        <v/>
      </c>
      <c r="F9" s="13">
        <f>ROUND(D9*'Rates and Sources'!$B$9,0)</f>
        <v/>
      </c>
      <c r="G9" s="13">
        <f>ROUND(D9*'Rates and Sources'!$B$7,0)</f>
        <v/>
      </c>
      <c r="H9" s="14">
        <f>IF(B9&lt;='Rates and Sources'!$B$6,"Yes","No")</f>
        <v/>
      </c>
      <c r="I9" s="13">
        <f>IF(H9="Yes",ROUND(B9*'Rates and Sources'!$B$12,0),0)</f>
        <v/>
      </c>
      <c r="J9" s="13">
        <f>IF(H9="Yes",ROUND(B9*'Rates and Sources'!$B$13,0),0)</f>
        <v/>
      </c>
      <c r="K9" s="15">
        <f>B9+E9+F9+I9</f>
        <v/>
      </c>
      <c r="L9" s="13">
        <f>G9+J9</f>
        <v/>
      </c>
      <c r="M9" s="13">
        <f>B9-L9</f>
        <v/>
      </c>
      <c r="N9" s="13">
        <f>ROUND(MIN(C9,'Rates and Sources'!$B$5)*('Rates and Sources'!$B$8+'Rates and Sources'!$B$9),0)-ROUND(MIN(C9,'Rates and Sources'!$B$14)*('Rates and Sources'!$B$8+'Rates and Sources'!$B$9),0)</f>
        <v/>
      </c>
    </row>
    <row r="10">
      <c r="A10" s="11" t="inlineStr">
        <is>
          <t>Senior executive</t>
        </is>
      </c>
      <c r="B10" s="12" t="n">
        <v>25000</v>
      </c>
      <c r="C10" s="12">
        <f>ROUND(B10*0.5,0)</f>
        <v/>
      </c>
      <c r="D10" s="13">
        <f>MIN(C10,'Rates and Sources'!$B$5)</f>
        <v/>
      </c>
      <c r="E10" s="13">
        <f>ROUND(D10*'Rates and Sources'!$B$8,0)</f>
        <v/>
      </c>
      <c r="F10" s="13">
        <f>ROUND(D10*'Rates and Sources'!$B$9,0)</f>
        <v/>
      </c>
      <c r="G10" s="13">
        <f>ROUND(D10*'Rates and Sources'!$B$7,0)</f>
        <v/>
      </c>
      <c r="H10" s="14">
        <f>IF(B10&lt;='Rates and Sources'!$B$6,"Yes","No")</f>
        <v/>
      </c>
      <c r="I10" s="13">
        <f>IF(H10="Yes",ROUND(B10*'Rates and Sources'!$B$12,0),0)</f>
        <v/>
      </c>
      <c r="J10" s="13">
        <f>IF(H10="Yes",ROUND(B10*'Rates and Sources'!$B$13,0),0)</f>
        <v/>
      </c>
      <c r="K10" s="15">
        <f>B10+E10+F10+I10</f>
        <v/>
      </c>
      <c r="L10" s="13">
        <f>G10+J10</f>
        <v/>
      </c>
      <c r="M10" s="13">
        <f>B10-L10</f>
        <v/>
      </c>
      <c r="N10" s="13">
        <f>ROUND(MIN(C10,'Rates and Sources'!$B$5)*('Rates and Sources'!$B$8+'Rates and Sources'!$B$9),0)-ROUND(MIN(C10,'Rates and Sources'!$B$14)*('Rates and Sources'!$B$8+'Rates and Sources'!$B$9),0)</f>
        <v/>
      </c>
    </row>
    <row r="11">
      <c r="A11" s="11" t="inlineStr">
        <is>
          <t>Manager</t>
        </is>
      </c>
      <c r="B11" s="12" t="n">
        <v>30000</v>
      </c>
      <c r="C11" s="12">
        <f>ROUND(B11*0.5,0)</f>
        <v/>
      </c>
      <c r="D11" s="13">
        <f>MIN(C11,'Rates and Sources'!$B$5)</f>
        <v/>
      </c>
      <c r="E11" s="13">
        <f>ROUND(D11*'Rates and Sources'!$B$8,0)</f>
        <v/>
      </c>
      <c r="F11" s="13">
        <f>ROUND(D11*'Rates and Sources'!$B$9,0)</f>
        <v/>
      </c>
      <c r="G11" s="13">
        <f>ROUND(D11*'Rates and Sources'!$B$7,0)</f>
        <v/>
      </c>
      <c r="H11" s="14">
        <f>IF(B11&lt;='Rates and Sources'!$B$6,"Yes","No")</f>
        <v/>
      </c>
      <c r="I11" s="13">
        <f>IF(H11="Yes",ROUND(B11*'Rates and Sources'!$B$12,0),0)</f>
        <v/>
      </c>
      <c r="J11" s="13">
        <f>IF(H11="Yes",ROUND(B11*'Rates and Sources'!$B$13,0),0)</f>
        <v/>
      </c>
      <c r="K11" s="15">
        <f>B11+E11+F11+I11</f>
        <v/>
      </c>
      <c r="L11" s="13">
        <f>G11+J11</f>
        <v/>
      </c>
      <c r="M11" s="13">
        <f>B11-L11</f>
        <v/>
      </c>
      <c r="N11" s="13">
        <f>ROUND(MIN(C11,'Rates and Sources'!$B$5)*('Rates and Sources'!$B$8+'Rates and Sources'!$B$9),0)-ROUND(MIN(C11,'Rates and Sources'!$B$14)*('Rates and Sources'!$B$8+'Rates and Sources'!$B$9),0)</f>
        <v/>
      </c>
    </row>
    <row r="12">
      <c r="A12" s="11" t="inlineStr">
        <is>
          <t>Senior manager</t>
        </is>
      </c>
      <c r="B12" s="12" t="n">
        <v>40000</v>
      </c>
      <c r="C12" s="12">
        <f>ROUND(B12*0.5,0)</f>
        <v/>
      </c>
      <c r="D12" s="13">
        <f>MIN(C12,'Rates and Sources'!$B$5)</f>
        <v/>
      </c>
      <c r="E12" s="13">
        <f>ROUND(D12*'Rates and Sources'!$B$8,0)</f>
        <v/>
      </c>
      <c r="F12" s="13">
        <f>ROUND(D12*'Rates and Sources'!$B$9,0)</f>
        <v/>
      </c>
      <c r="G12" s="13">
        <f>ROUND(D12*'Rates and Sources'!$B$7,0)</f>
        <v/>
      </c>
      <c r="H12" s="14">
        <f>IF(B12&lt;='Rates and Sources'!$B$6,"Yes","No")</f>
        <v/>
      </c>
      <c r="I12" s="13">
        <f>IF(H12="Yes",ROUND(B12*'Rates and Sources'!$B$12,0),0)</f>
        <v/>
      </c>
      <c r="J12" s="13">
        <f>IF(H12="Yes",ROUND(B12*'Rates and Sources'!$B$13,0),0)</f>
        <v/>
      </c>
      <c r="K12" s="15">
        <f>B12+E12+F12+I12</f>
        <v/>
      </c>
      <c r="L12" s="13">
        <f>G12+J12</f>
        <v/>
      </c>
      <c r="M12" s="13">
        <f>B12-L12</f>
        <v/>
      </c>
      <c r="N12" s="13">
        <f>ROUND(MIN(C12,'Rates and Sources'!$B$5)*('Rates and Sources'!$B$8+'Rates and Sources'!$B$9),0)-ROUND(MIN(C12,'Rates and Sources'!$B$14)*('Rates and Sources'!$B$8+'Rates and Sources'!$B$9),0)</f>
        <v/>
      </c>
    </row>
    <row r="13">
      <c r="A13" s="11" t="inlineStr">
        <is>
          <t>Department head</t>
        </is>
      </c>
      <c r="B13" s="12" t="n">
        <v>60000</v>
      </c>
      <c r="C13" s="12">
        <f>ROUND(B13*0.5,0)</f>
        <v/>
      </c>
      <c r="D13" s="13">
        <f>MIN(C13,'Rates and Sources'!$B$5)</f>
        <v/>
      </c>
      <c r="E13" s="13">
        <f>ROUND(D13*'Rates and Sources'!$B$8,0)</f>
        <v/>
      </c>
      <c r="F13" s="13">
        <f>ROUND(D13*'Rates and Sources'!$B$9,0)</f>
        <v/>
      </c>
      <c r="G13" s="13">
        <f>ROUND(D13*'Rates and Sources'!$B$7,0)</f>
        <v/>
      </c>
      <c r="H13" s="14">
        <f>IF(B13&lt;='Rates and Sources'!$B$6,"Yes","No")</f>
        <v/>
      </c>
      <c r="I13" s="13">
        <f>IF(H13="Yes",ROUND(B13*'Rates and Sources'!$B$12,0),0)</f>
        <v/>
      </c>
      <c r="J13" s="13">
        <f>IF(H13="Yes",ROUND(B13*'Rates and Sources'!$B$13,0),0)</f>
        <v/>
      </c>
      <c r="K13" s="15">
        <f>B13+E13+F13+I13</f>
        <v/>
      </c>
      <c r="L13" s="13">
        <f>G13+J13</f>
        <v/>
      </c>
      <c r="M13" s="13">
        <f>B13-L13</f>
        <v/>
      </c>
      <c r="N13" s="13">
        <f>ROUND(MIN(C13,'Rates and Sources'!$B$5)*('Rates and Sources'!$B$8+'Rates and Sources'!$B$9),0)-ROUND(MIN(C13,'Rates and Sources'!$B$14)*('Rates and Sources'!$B$8+'Rates and Sources'!$B$9),0)</f>
        <v/>
      </c>
    </row>
    <row r="14">
      <c r="A14" s="11" t="inlineStr">
        <is>
          <t>Director level</t>
        </is>
      </c>
      <c r="B14" s="12" t="n">
        <v>100000</v>
      </c>
      <c r="C14" s="12">
        <f>ROUND(B14*0.5,0)</f>
        <v/>
      </c>
      <c r="D14" s="13">
        <f>MIN(C14,'Rates and Sources'!$B$5)</f>
        <v/>
      </c>
      <c r="E14" s="13">
        <f>ROUND(D14*'Rates and Sources'!$B$8,0)</f>
        <v/>
      </c>
      <c r="F14" s="13">
        <f>ROUND(D14*'Rates and Sources'!$B$9,0)</f>
        <v/>
      </c>
      <c r="G14" s="13">
        <f>ROUND(D14*'Rates and Sources'!$B$7,0)</f>
        <v/>
      </c>
      <c r="H14" s="14">
        <f>IF(B14&lt;='Rates and Sources'!$B$6,"Yes","No")</f>
        <v/>
      </c>
      <c r="I14" s="13">
        <f>IF(H14="Yes",ROUND(B14*'Rates and Sources'!$B$12,0),0)</f>
        <v/>
      </c>
      <c r="J14" s="13">
        <f>IF(H14="Yes",ROUND(B14*'Rates and Sources'!$B$13,0),0)</f>
        <v/>
      </c>
      <c r="K14" s="15">
        <f>B14+E14+F14+I14</f>
        <v/>
      </c>
      <c r="L14" s="13">
        <f>G14+J14</f>
        <v/>
      </c>
      <c r="M14" s="13">
        <f>B14-L14</f>
        <v/>
      </c>
      <c r="N14" s="13">
        <f>ROUND(MIN(C14,'Rates and Sources'!$B$5)*('Rates and Sources'!$B$8+'Rates and Sources'!$B$9),0)-ROUND(MIN(C14,'Rates and Sources'!$B$14)*('Rates and Sources'!$B$8+'Rates and Sources'!$B$9),0)</f>
        <v/>
      </c>
    </row>
    <row r="15">
      <c r="A15" s="16" t="inlineStr">
        <is>
          <t>TOTAL</t>
        </is>
      </c>
      <c r="B15" s="17">
        <f>SUM(B5:B14)</f>
        <v/>
      </c>
      <c r="C15" s="17">
        <f>SUM(C5:C14)</f>
        <v/>
      </c>
      <c r="D15" s="17">
        <f>SUM(D5:D14)</f>
        <v/>
      </c>
      <c r="E15" s="17">
        <f>SUM(E5:E14)</f>
        <v/>
      </c>
      <c r="F15" s="17">
        <f>SUM(F5:F14)</f>
        <v/>
      </c>
      <c r="G15" s="17">
        <f>SUM(G5:G14)</f>
        <v/>
      </c>
      <c r="H15" s="18">
        <f>COUNTIF(H5:H14,"Yes")</f>
        <v/>
      </c>
      <c r="I15" s="17">
        <f>SUM(I5:I14)</f>
        <v/>
      </c>
      <c r="J15" s="17">
        <f>SUM(J5:J14)</f>
        <v/>
      </c>
      <c r="K15" s="17">
        <f>SUM(K5:K14)</f>
        <v/>
      </c>
      <c r="L15" s="17">
        <f>SUM(L5:L14)</f>
        <v/>
      </c>
      <c r="M15" s="17">
        <f>SUM(M5:M14)</f>
        <v/>
      </c>
      <c r="N15" s="17">
        <f>SUM(N5:N14)</f>
        <v/>
      </c>
    </row>
    <row r="16">
      <c r="A16" s="19" t="inlineStr">
        <is>
          <t>EPF admin charge</t>
        </is>
      </c>
      <c r="B16" s="20" t="inlineStr">
        <is>
          <t>0.5% of total PF wage counted, minimum ₹500 per month for the establishment</t>
        </is>
      </c>
      <c r="K16" s="15">
        <f>MAX('Rates and Sources'!$B$11,ROUND(D15*'Rates and Sources'!$B$10,0))</f>
        <v/>
      </c>
    </row>
    <row r="17">
      <c r="A17" s="16" t="inlineStr">
        <is>
          <t>Total monthly employer cost</t>
        </is>
      </c>
      <c r="B17" s="21" t="inlineStr">
        <is>
          <t>Gross salary + employer PF + EDLI + employer ESI + admin charge</t>
        </is>
      </c>
      <c r="K17" s="17">
        <f>K15+K16</f>
        <v/>
      </c>
    </row>
    <row r="18">
      <c r="A18" s="19" t="inlineStr">
        <is>
          <t>Statutory cost on top of salary</t>
        </is>
      </c>
      <c r="B18" s="20" t="inlineStr">
        <is>
          <t>As a share of total gross salary</t>
        </is>
      </c>
      <c r="K18" s="22">
        <f>(K17-B15)/B15</f>
        <v/>
      </c>
    </row>
    <row r="20" ht="48" customHeight="1">
      <c r="A20" s="23" t="inlineStr">
        <is>
          <t>Read this: PF wage is assumed at 50% of gross as an example. Change column C to your real Basic + DA. If an employee's PF wage is above the ceiling, PF is calculated on the ceiling only (unless both employer and employee agree to contribute on the full wage; check with your CA). An employee crossing ₹21,000 gross during an ESI contribution period stays covered until the end of that period. [VERIFY]</t>
        </is>
      </c>
    </row>
    <row r="22" ht="28" customHeight="1">
      <c r="A22" s="2" t="inlineStr">
        <is>
          <t>Want this calculated on every payslip?</t>
        </is>
      </c>
    </row>
    <row r="23" ht="20" customHeight="1">
      <c r="A23" s="8" t="inlineStr">
        <is>
          <t>Runtime HRMS applies PF and ESI with payroll, so you never copy numbers between sheets.</t>
        </is>
      </c>
    </row>
    <row r="24" ht="20" customHeight="1"/>
    <row r="25" ht="26" customHeight="1">
      <c r="A25" s="4" t="inlineStr">
        <is>
          <t>Book Your Demo</t>
        </is>
      </c>
      <c r="B25" s="5" t="n"/>
      <c r="C25" s="5" t="n"/>
      <c r="D25" s="5" t="n"/>
      <c r="E25" s="5" t="n"/>
      <c r="F25" s="5" t="n"/>
      <c r="G25" s="4" t="inlineStr">
        <is>
          <t>Start a Free Trial</t>
        </is>
      </c>
      <c r="H25" s="5" t="n"/>
      <c r="I25" s="5" t="n"/>
      <c r="J25" s="5" t="n"/>
      <c r="K25" s="5" t="n"/>
      <c r="L25" s="5" t="n"/>
      <c r="M25" s="5" t="n"/>
      <c r="N25" s="5" t="n"/>
    </row>
    <row r="26" ht="1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</row>
  </sheetData>
  <mergeCells count="11">
    <mergeCell ref="A2:L2"/>
    <mergeCell ref="M2:N2"/>
    <mergeCell ref="A22:N22"/>
    <mergeCell ref="B1:N1"/>
    <mergeCell ref="A20:N20"/>
    <mergeCell ref="G25:N25"/>
    <mergeCell ref="B17:J17"/>
    <mergeCell ref="B18:J18"/>
    <mergeCell ref="A23:N24"/>
    <mergeCell ref="A25:F25"/>
    <mergeCell ref="B16:J16"/>
  </mergeCells>
  <conditionalFormatting sqref="H5:H14">
    <cfRule type="cellIs" priority="1" operator="equal" dxfId="0">
      <formula>"Yes"</formula>
    </cfRule>
    <cfRule type="cellIs" priority="2" operator="equal" dxfId="1">
      <formula>"No"</formula>
    </cfRule>
  </conditionalFormatting>
  <hyperlinks>
    <hyperlink xmlns:r="http://schemas.openxmlformats.org/officeDocument/2006/relationships" ref="M2" r:id="rId1"/>
    <hyperlink xmlns:r="http://schemas.openxmlformats.org/officeDocument/2006/relationships" ref="A25" r:id="rId2"/>
    <hyperlink xmlns:r="http://schemas.openxmlformats.org/officeDocument/2006/relationships" ref="G25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  <col width="22" customWidth="1" min="4" max="4"/>
    <col width="22" customWidth="1" min="5" max="5"/>
    <col width="10" customWidth="1" min="6" max="6"/>
  </cols>
  <sheetData>
    <row r="1" ht="52" customHeight="1">
      <c r="A1" s="1" t="n"/>
      <c r="B1" s="2" t="inlineStr">
        <is>
          <t>DO I NEED PF OR ESI?</t>
        </is>
      </c>
    </row>
    <row r="2" ht="22" customHeight="1">
      <c r="A2" s="3" t="inlineStr">
        <is>
          <t>Type your headcount and wages in the yellow cells</t>
        </is>
      </c>
      <c r="E2" s="4" t="inlineStr">
        <is>
          <t>Book Your Demo  →</t>
        </is>
      </c>
      <c r="F2" s="5" t="n"/>
    </row>
    <row r="4" ht="32" customHeight="1">
      <c r="A4" s="24" t="inlineStr">
        <is>
          <t>Employees on your payroll (all, including contract staff you pay directly)</t>
        </is>
      </c>
      <c r="B4" s="25" t="n">
        <v>12</v>
      </c>
    </row>
    <row r="5" ht="32" customHeight="1">
      <c r="A5" s="24" t="inlineStr">
        <is>
          <t>Does your state apply ESI from 20 employees? (check with ESIC)</t>
        </is>
      </c>
      <c r="B5" s="25" t="inlineStr">
        <is>
          <t>No</t>
        </is>
      </c>
    </row>
    <row r="6">
      <c r="A6" s="24" t="inlineStr">
        <is>
          <t>Anyone earning more than ₹21,000 gross?</t>
        </is>
      </c>
      <c r="B6" s="26" t="inlineStr">
        <is>
          <t>Check Cost Sheet</t>
        </is>
      </c>
    </row>
    <row r="8" ht="26" customHeight="1">
      <c r="A8" s="10" t="inlineStr">
        <is>
          <t>Law</t>
        </is>
      </c>
      <c r="B8" s="10" t="inlineStr">
        <is>
          <t>Threshold used</t>
        </is>
      </c>
      <c r="C8" s="10" t="inlineStr">
        <is>
          <t>What it means</t>
        </is>
      </c>
      <c r="D8" s="10" t="inlineStr">
        <is>
          <t>Result</t>
        </is>
      </c>
      <c r="E8" s="10" t="inlineStr">
        <is>
          <t>Next step</t>
        </is>
      </c>
    </row>
    <row r="9" ht="62" customHeight="1">
      <c r="A9" s="27" t="inlineStr">
        <is>
          <t>EPF (Provident Fund)</t>
        </is>
      </c>
      <c r="B9" s="28" t="inlineStr">
        <is>
          <t>20 or more employees</t>
        </is>
      </c>
      <c r="C9" s="27" t="inlineStr">
        <is>
          <t>Mandatory registration once the establishment reaches 20 employees. Below that, an employer can register voluntarily if employer and employees agree. [VERIFY]</t>
        </is>
      </c>
      <c r="D9" s="29">
        <f>IF($B$4&gt;=20,"MANDATORY","Not mandatory (voluntary allowed)")</f>
        <v/>
      </c>
      <c r="E9" s="28">
        <f>IF($B$4&gt;=20,"Register on EPFO employer portal","Decide: voluntary or wait")</f>
        <v/>
      </c>
    </row>
    <row r="10" ht="62" customHeight="1">
      <c r="A10" s="27" t="inlineStr">
        <is>
          <t>ESI (Employees' State Insurance)</t>
        </is>
      </c>
      <c r="B10" s="28" t="inlineStr">
        <is>
          <t>10 or more employees (20 in some states)</t>
        </is>
      </c>
      <c r="C10" s="27" t="inlineStr">
        <is>
          <t>Covers employees earning up to ₹21,000 a month. Employees above this limit are outside ESI even when the employer is covered.</t>
        </is>
      </c>
      <c r="D10" s="29">
        <f>IF($B$4&gt;=IF($B$5="Yes",20,10),"MANDATORY","Not mandatory yet")</f>
        <v/>
      </c>
      <c r="E10" s="28">
        <f>IF(D10="MANDATORY","Register on ESIC portal","Track headcount each month")</f>
        <v/>
      </c>
    </row>
    <row r="12" ht="30" customHeight="1">
      <c r="A12" s="23" t="inlineStr">
        <is>
          <t>Reminder: once an establishment is covered, it stays covered even if headcount later drops. [VERIFY with a CA for your case]</t>
        </is>
      </c>
      <c r="B12" s="30" t="n"/>
      <c r="C12" s="30" t="n"/>
      <c r="D12" s="30" t="n"/>
      <c r="E12" s="31" t="n"/>
    </row>
    <row r="14" ht="28" customHeight="1">
      <c r="A14" s="2" t="inlineStr">
        <is>
          <t>Not sure where you stand?</t>
        </is>
      </c>
    </row>
    <row r="15" ht="20" customHeight="1">
      <c r="A15" s="8" t="inlineStr">
        <is>
          <t>Runtime HRMS keeps statutory deductions tied to payroll, so registration and monthly numbers don't live in separate files.</t>
        </is>
      </c>
    </row>
    <row r="16" ht="20" customHeight="1"/>
    <row r="17" ht="26" customHeight="1">
      <c r="A17" s="4" t="inlineStr">
        <is>
          <t>Book Your Demo</t>
        </is>
      </c>
      <c r="B17" s="5" t="n"/>
      <c r="C17" s="4" t="inlineStr">
        <is>
          <t>Start a Free Trial</t>
        </is>
      </c>
      <c r="D17" s="5" t="n"/>
      <c r="E17" s="5" t="n"/>
    </row>
    <row r="18" ht="10" customHeight="1">
      <c r="A18" s="9" t="n"/>
      <c r="B18" s="9" t="n"/>
      <c r="C18" s="9" t="n"/>
      <c r="D18" s="9" t="n"/>
      <c r="E18" s="9" t="n"/>
    </row>
  </sheetData>
  <mergeCells count="8">
    <mergeCell ref="A12:E12"/>
    <mergeCell ref="E2:F2"/>
    <mergeCell ref="A14:E14"/>
    <mergeCell ref="A15:E16"/>
    <mergeCell ref="C17:E17"/>
    <mergeCell ref="A2:D2"/>
    <mergeCell ref="B1:F1"/>
    <mergeCell ref="A17:B17"/>
  </mergeCells>
  <conditionalFormatting sqref="D9:D10">
    <cfRule type="expression" priority="1" dxfId="2">
      <formula>LEFT(D9,9)="MANDATORY"</formula>
    </cfRule>
    <cfRule type="expression" priority="2" dxfId="3">
      <formula>LEFT(D9,3)="Not"</formula>
    </cfRule>
  </conditionalFormatting>
  <dataValidations count="1">
    <dataValidation sqref="B5" showDropDown="0" showInputMessage="0" showErrorMessage="0" allowBlank="0" type="list">
      <formula1>"Yes,No"</formula1>
    </dataValidation>
  </dataValidations>
  <hyperlinks>
    <hyperlink xmlns:r="http://schemas.openxmlformats.org/officeDocument/2006/relationships" ref="E2" r:id="rId1"/>
    <hyperlink xmlns:r="http://schemas.openxmlformats.org/officeDocument/2006/relationships" ref="A17" r:id="rId2"/>
    <hyperlink xmlns:r="http://schemas.openxmlformats.org/officeDocument/2006/relationships" ref="C17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52" customWidth="1" min="3" max="3"/>
    <col width="40" customWidth="1" min="4" max="4"/>
    <col width="10" customWidth="1" min="5" max="5"/>
  </cols>
  <sheetData>
    <row r="1" ht="52" customHeight="1">
      <c r="A1" s="1" t="n"/>
      <c r="B1" s="2" t="inlineStr">
        <is>
          <t>RATES AND SOURCES</t>
        </is>
      </c>
    </row>
    <row r="2" ht="22" customHeight="1">
      <c r="A2" s="3" t="inlineStr">
        <is>
          <t>Change a yellow cell if a rate changes. The Cost Sheet updates</t>
        </is>
      </c>
      <c r="D2" s="4" t="inlineStr">
        <is>
          <t>Book Your Demo  →</t>
        </is>
      </c>
      <c r="E2" s="5" t="n"/>
    </row>
    <row r="4" ht="28" customHeight="1">
      <c r="A4" s="10" t="inlineStr">
        <is>
          <t>Item</t>
        </is>
      </c>
      <c r="B4" s="10" t="inlineStr">
        <is>
          <t>Value</t>
        </is>
      </c>
      <c r="C4" s="10" t="inlineStr">
        <is>
          <t>Applies to</t>
        </is>
      </c>
      <c r="D4" s="10" t="inlineStr">
        <is>
          <t>Source / status</t>
        </is>
      </c>
    </row>
    <row r="5" ht="34" customHeight="1">
      <c r="A5" s="19" t="inlineStr">
        <is>
          <t>EPF wage ceiling</t>
        </is>
      </c>
      <c r="B5" s="32" t="n">
        <v>25000</v>
      </c>
      <c r="C5" s="27" t="inlineStr">
        <is>
          <t>Monthly PF wage up to which contribution is calculated</t>
        </is>
      </c>
      <c r="D5" s="27" t="inlineStr">
        <is>
          <t>From 17 Sep 2026 (was ₹15,000). Reported by India Briefing, Moneylife. Check the EPFO notification.</t>
        </is>
      </c>
    </row>
    <row r="6" ht="34" customHeight="1">
      <c r="A6" s="19" t="inlineStr">
        <is>
          <t>ESI wage limit</t>
        </is>
      </c>
      <c r="B6" s="32" t="n">
        <v>21000</v>
      </c>
      <c r="C6" s="27" t="inlineStr">
        <is>
          <t>Gross monthly wages; employees above are outside ESI</t>
        </is>
      </c>
      <c r="D6" s="27" t="inlineStr">
        <is>
          <t>Tally, ESIC. Check ESIC for any change.</t>
        </is>
      </c>
    </row>
    <row r="7" ht="34" customHeight="1">
      <c r="A7" s="19" t="inlineStr">
        <is>
          <t>Employee PF rate</t>
        </is>
      </c>
      <c r="B7" s="33" t="n">
        <v>0.12</v>
      </c>
      <c r="C7" s="27" t="inlineStr">
        <is>
          <t>On PF wage up to ceiling</t>
        </is>
      </c>
      <c r="D7" s="27" t="inlineStr">
        <is>
          <t>EPF Scheme</t>
        </is>
      </c>
    </row>
    <row r="8" ht="34" customHeight="1">
      <c r="A8" s="19" t="inlineStr">
        <is>
          <t>Employer PF + EPS rate</t>
        </is>
      </c>
      <c r="B8" s="33" t="n">
        <v>0.12</v>
      </c>
      <c r="C8" s="27" t="inlineStr">
        <is>
          <t>On PF wage up to ceiling (EPF 3.67% + EPS 8.33%)</t>
        </is>
      </c>
      <c r="D8" s="27" t="inlineStr">
        <is>
          <t>EPF Scheme</t>
        </is>
      </c>
    </row>
    <row r="9" ht="34" customHeight="1">
      <c r="A9" s="19" t="inlineStr">
        <is>
          <t>EDLI rate (employer)</t>
        </is>
      </c>
      <c r="B9" s="33" t="n">
        <v>0.005</v>
      </c>
      <c r="C9" s="27" t="inlineStr">
        <is>
          <t>On PF wage up to ceiling</t>
        </is>
      </c>
      <c r="D9" s="27" t="inlineStr">
        <is>
          <t>EDLI Scheme. [VERIFY]</t>
        </is>
      </c>
    </row>
    <row r="10" ht="34" customHeight="1">
      <c r="A10" s="19" t="inlineStr">
        <is>
          <t>EPF admin charge</t>
        </is>
      </c>
      <c r="B10" s="33" t="n">
        <v>0.005</v>
      </c>
      <c r="C10" s="27" t="inlineStr">
        <is>
          <t>On total PF wage</t>
        </is>
      </c>
      <c r="D10" s="27" t="inlineStr">
        <is>
          <t>EPF Scheme. [VERIFY]</t>
        </is>
      </c>
    </row>
    <row r="11" ht="34" customHeight="1">
      <c r="A11" s="19" t="inlineStr">
        <is>
          <t>EPF admin minimum per month</t>
        </is>
      </c>
      <c r="B11" s="32" t="n">
        <v>500</v>
      </c>
      <c r="C11" s="27" t="inlineStr">
        <is>
          <t>Minimum per establishment</t>
        </is>
      </c>
      <c r="D11" s="27" t="inlineStr">
        <is>
          <t>EPF Scheme. [VERIFY]</t>
        </is>
      </c>
    </row>
    <row r="12" ht="34" customHeight="1">
      <c r="A12" s="19" t="inlineStr">
        <is>
          <t>ESI employer rate</t>
        </is>
      </c>
      <c r="B12" s="33" t="n">
        <v>0.0325</v>
      </c>
      <c r="C12" s="27" t="inlineStr">
        <is>
          <t>On gross wages of covered employees</t>
        </is>
      </c>
      <c r="D12" s="27" t="inlineStr">
        <is>
          <t>ESIC</t>
        </is>
      </c>
    </row>
    <row r="13" ht="34" customHeight="1">
      <c r="A13" s="19" t="inlineStr">
        <is>
          <t>ESI employee rate</t>
        </is>
      </c>
      <c r="B13" s="33" t="n">
        <v>0.0075</v>
      </c>
      <c r="C13" s="27" t="inlineStr">
        <is>
          <t>On gross wages of covered employees</t>
        </is>
      </c>
      <c r="D13" s="27" t="inlineStr">
        <is>
          <t>ESIC</t>
        </is>
      </c>
    </row>
    <row r="14" ht="34" customHeight="1">
      <c r="A14" s="19" t="inlineStr">
        <is>
          <t>Old EPF ceiling (for comparison)</t>
        </is>
      </c>
      <c r="B14" s="32" t="n">
        <v>15000</v>
      </c>
      <c r="C14" s="27" t="inlineStr">
        <is>
          <t>Used to show extra cost from the new ceiling</t>
        </is>
      </c>
      <c r="D14" s="27" t="inlineStr">
        <is>
          <t>Until 16 Sep 2026</t>
        </is>
      </c>
    </row>
    <row r="16">
      <c r="A16" s="16" t="inlineStr">
        <is>
          <t>Late payment (reference)</t>
        </is>
      </c>
      <c r="B16" s="34" t="inlineStr"/>
    </row>
    <row r="17" ht="32" customHeight="1">
      <c r="A17" s="27" t="inlineStr">
        <is>
          <t>EPF interest (Sec 7Q): 12% a year, simple, from due date to payment. Not changed by the June 2024 amendment.</t>
        </is>
      </c>
    </row>
    <row r="18" ht="32" customHeight="1">
      <c r="A18" s="27" t="inlineStr">
        <is>
          <t>EPF damages (Sec 14B / Para 32A): 1% of arrears per month for defaults from June 2024. Older slab was 5/10/15/25% for earlier defaults. [VERIFY on EPFO site]</t>
        </is>
      </c>
    </row>
    <row r="19" ht="32" customHeight="1">
      <c r="A19" s="27" t="inlineStr">
        <is>
          <t>ESI interest: 12% a year simple. ESI damages: up to 25% of the arrears, based on delay. Source: Tally (Regs 31-A, 31-C). [VERIFY]</t>
        </is>
      </c>
    </row>
    <row r="20" ht="32" customHeight="1">
      <c r="A20" s="27" t="inlineStr">
        <is>
          <t>Due date for both: the 15th of the next month. ESI half-yearly returns: 11 November and 11 May.</t>
        </is>
      </c>
    </row>
    <row r="22" ht="28" customHeight="1">
      <c r="A22" s="2" t="inlineStr">
        <is>
          <t>Rates change. Your payroll shouldn't break.</t>
        </is>
      </c>
    </row>
    <row r="23" ht="20" customHeight="1">
      <c r="A23" s="8" t="inlineStr">
        <is>
          <t>Runtime HRMS lets you set statutory rates once and applies them to every payslip.</t>
        </is>
      </c>
    </row>
    <row r="24" ht="20" customHeight="1"/>
    <row r="25" ht="26" customHeight="1">
      <c r="A25" s="4" t="inlineStr">
        <is>
          <t>Book Your Demo</t>
        </is>
      </c>
      <c r="B25" s="5" t="n"/>
      <c r="C25" s="4" t="inlineStr">
        <is>
          <t>Start a Free Trial</t>
        </is>
      </c>
      <c r="D25" s="5" t="n"/>
    </row>
    <row r="26" ht="10" customHeight="1">
      <c r="A26" s="9" t="n"/>
      <c r="B26" s="9" t="n"/>
      <c r="C26" s="9" t="n"/>
      <c r="D26" s="9" t="n"/>
    </row>
  </sheetData>
  <mergeCells count="12">
    <mergeCell ref="A17:D17"/>
    <mergeCell ref="A18:D18"/>
    <mergeCell ref="B1:E1"/>
    <mergeCell ref="D2:E2"/>
    <mergeCell ref="A22:D22"/>
    <mergeCell ref="A25:B25"/>
    <mergeCell ref="A2:C2"/>
    <mergeCell ref="C25:D25"/>
    <mergeCell ref="A20:D20"/>
    <mergeCell ref="A19:D19"/>
    <mergeCell ref="A23:D24"/>
    <mergeCell ref="B16:D16"/>
  </mergeCells>
  <hyperlinks>
    <hyperlink xmlns:r="http://schemas.openxmlformats.org/officeDocument/2006/relationships" ref="D2" r:id="rId1"/>
    <hyperlink xmlns:r="http://schemas.openxmlformats.org/officeDocument/2006/relationships" ref="A25" r:id="rId2"/>
    <hyperlink xmlns:r="http://schemas.openxmlformats.org/officeDocument/2006/relationships" ref="C25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2026-10-16T16:52:49Z</dcterms:created>
  <dcterms:modified xmlns:dcterms="http://purl.org/dc/terms/" xmlns:xsi="http://www.w3.org/2001/XMLSchema-instance" xsi:type="dcterms:W3CDTF">2026-10-16T16:52:49Z</dcterms:modified>
</cp:coreProperties>
</file>